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FBB0CACD-9DEF-400B-95EF-83BD220B4B85}" xr6:coauthVersionLast="47" xr6:coauthVersionMax="47" xr10:uidLastSave="{00000000-0000-0000-0000-000000000000}"/>
  <bookViews>
    <workbookView xWindow="-108" yWindow="-108" windowWidth="23256" windowHeight="12456" firstSheet="11" activeTab="15" xr2:uid="{00000000-000D-0000-FFFF-FFFF00000000}"/>
  </bookViews>
  <sheets>
    <sheet name="Aggregate Abrasion Value" sheetId="25" r:id="rId1"/>
    <sheet name="Aggregate Impact Value" sheetId="26" r:id="rId2"/>
    <sheet name="10% Finness Value" sheetId="27" r:id="rId3"/>
    <sheet name="Crushing Value" sheetId="28" r:id="rId4"/>
    <sheet name="Apparent Specific Gravity" sheetId="12" r:id="rId5"/>
    <sheet name="Bulk Density- Loose" sheetId="13" r:id="rId6"/>
    <sheet name="Bulk Density- Rooded" sheetId="14" r:id="rId7"/>
    <sheet name="Clay Lump" sheetId="29" r:id="rId8"/>
    <sheet name="Elongation Index" sheetId="30" r:id="rId9"/>
    <sheet name="Flakiness Index" sheetId="31" r:id="rId10"/>
    <sheet name="Combined EI and FI" sheetId="32" r:id="rId11"/>
    <sheet name="Coal and Ignite" sheetId="17" r:id="rId12"/>
    <sheet name="Material Finer than 75µm" sheetId="18" r:id="rId13"/>
    <sheet name="Sieve Analysis" sheetId="19" r:id="rId14"/>
    <sheet name="Soundness (MgSo4)" sheetId="21" r:id="rId15"/>
    <sheet name="Soundness (Na2SO4)" sheetId="22" r:id="rId16"/>
    <sheet name="Specific Gravity" sheetId="23" r:id="rId17"/>
    <sheet name="Total Deleterious Material" sheetId="24" r:id="rId18"/>
    <sheet name="Water Absorption" sheetId="11" r:id="rId19"/>
  </sheets>
  <definedNames>
    <definedName name="_xlnm.Print_Area" localSheetId="18">'Water Absorption'!$A$1:$R$43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32" l="1"/>
  <c r="J19" i="32"/>
  <c r="R18" i="32" s="1"/>
  <c r="C33" i="17"/>
  <c r="K29" i="17"/>
  <c r="I29" i="17"/>
  <c r="E29" i="17"/>
  <c r="B29" i="17"/>
  <c r="J21" i="17" l="1"/>
  <c r="R20" i="17" s="1"/>
  <c r="E30" i="32"/>
  <c r="B30" i="32"/>
  <c r="E29" i="32"/>
  <c r="B29" i="32"/>
  <c r="I28" i="32"/>
  <c r="E28" i="32"/>
  <c r="B28" i="32"/>
  <c r="E27" i="32"/>
  <c r="B27" i="32"/>
  <c r="J23" i="32"/>
  <c r="R22" i="32" s="1"/>
  <c r="K30" i="32" s="1"/>
  <c r="J21" i="32"/>
  <c r="R20" i="32" s="1"/>
  <c r="K29" i="32" s="1"/>
  <c r="K28" i="32"/>
  <c r="J17" i="32"/>
  <c r="R16" i="32" s="1"/>
  <c r="K27" i="32" s="1"/>
  <c r="I36" i="31"/>
  <c r="E36" i="31"/>
  <c r="B36" i="31"/>
  <c r="E35" i="31"/>
  <c r="B35" i="31"/>
  <c r="I34" i="31"/>
  <c r="E34" i="31"/>
  <c r="B34" i="31"/>
  <c r="E33" i="31"/>
  <c r="B33" i="31"/>
  <c r="I32" i="31"/>
  <c r="E32" i="31"/>
  <c r="B32" i="31"/>
  <c r="E31" i="31"/>
  <c r="B31" i="31"/>
  <c r="J27" i="31"/>
  <c r="R26" i="31"/>
  <c r="K36" i="31" s="1"/>
  <c r="J25" i="31"/>
  <c r="R24" i="31" s="1"/>
  <c r="K35" i="31" s="1"/>
  <c r="J23" i="31"/>
  <c r="R22" i="31"/>
  <c r="K34" i="31" s="1"/>
  <c r="J21" i="31"/>
  <c r="R20" i="31" s="1"/>
  <c r="K33" i="31" s="1"/>
  <c r="J19" i="31"/>
  <c r="R18" i="31"/>
  <c r="K32" i="31" s="1"/>
  <c r="J17" i="31"/>
  <c r="R16" i="31" s="1"/>
  <c r="K31" i="31" s="1"/>
  <c r="E14" i="31"/>
  <c r="E30" i="31" s="1"/>
  <c r="H50" i="31" s="1"/>
  <c r="F51" i="31" s="1"/>
  <c r="I36" i="30"/>
  <c r="E36" i="30"/>
  <c r="B36" i="30"/>
  <c r="E35" i="30"/>
  <c r="B35" i="30"/>
  <c r="I34" i="30"/>
  <c r="E34" i="30"/>
  <c r="B34" i="30"/>
  <c r="E33" i="30"/>
  <c r="B33" i="30"/>
  <c r="I32" i="30"/>
  <c r="E32" i="30"/>
  <c r="B32" i="30"/>
  <c r="E31" i="30"/>
  <c r="B31" i="30"/>
  <c r="J27" i="30"/>
  <c r="R26" i="30" s="1"/>
  <c r="K36" i="30" s="1"/>
  <c r="J25" i="30"/>
  <c r="R24" i="30" s="1"/>
  <c r="K35" i="30" s="1"/>
  <c r="J23" i="30"/>
  <c r="R22" i="30" s="1"/>
  <c r="K34" i="30" s="1"/>
  <c r="J21" i="30"/>
  <c r="R20" i="30" s="1"/>
  <c r="K33" i="30" s="1"/>
  <c r="J19" i="30"/>
  <c r="R18" i="30" s="1"/>
  <c r="K32" i="30" s="1"/>
  <c r="J17" i="30"/>
  <c r="R16" i="30" s="1"/>
  <c r="K31" i="30" s="1"/>
  <c r="E14" i="30"/>
  <c r="E30" i="30" s="1"/>
  <c r="H50" i="30" s="1"/>
  <c r="F51" i="30" s="1"/>
  <c r="K38" i="29"/>
  <c r="I38" i="29"/>
  <c r="E38" i="29"/>
  <c r="E39" i="29"/>
  <c r="B38" i="29"/>
  <c r="J27" i="29"/>
  <c r="R26" i="29" s="1"/>
  <c r="B39" i="29"/>
  <c r="E37" i="29"/>
  <c r="B37" i="29"/>
  <c r="E36" i="29"/>
  <c r="B36" i="29"/>
  <c r="E35" i="29"/>
  <c r="B35" i="29"/>
  <c r="E34" i="29"/>
  <c r="B34" i="29"/>
  <c r="E33" i="29"/>
  <c r="B33" i="29"/>
  <c r="J29" i="29"/>
  <c r="I39" i="29" s="1"/>
  <c r="J25" i="29"/>
  <c r="R24" i="29" s="1"/>
  <c r="K37" i="29" s="1"/>
  <c r="J23" i="29"/>
  <c r="I36" i="29" s="1"/>
  <c r="J21" i="29"/>
  <c r="R20" i="29" s="1"/>
  <c r="K35" i="29" s="1"/>
  <c r="J19" i="29"/>
  <c r="I34" i="29" s="1"/>
  <c r="R18" i="29"/>
  <c r="K34" i="29" s="1"/>
  <c r="J17" i="29"/>
  <c r="R16" i="29" s="1"/>
  <c r="K33" i="29" s="1"/>
  <c r="E14" i="29"/>
  <c r="E32" i="29" s="1"/>
  <c r="H53" i="29" s="1"/>
  <c r="F54" i="29" s="1"/>
  <c r="C27" i="14"/>
  <c r="I23" i="14"/>
  <c r="E23" i="14"/>
  <c r="B23" i="14"/>
  <c r="J17" i="14"/>
  <c r="R16" i="14" s="1"/>
  <c r="K23" i="14" s="1"/>
  <c r="I22" i="13"/>
  <c r="I23" i="13"/>
  <c r="E23" i="13"/>
  <c r="B24" i="13"/>
  <c r="B23" i="13"/>
  <c r="J17" i="13"/>
  <c r="R16" i="13"/>
  <c r="K23" i="13" s="1"/>
  <c r="C27" i="13" s="1"/>
  <c r="I36" i="28"/>
  <c r="E36" i="28"/>
  <c r="B36" i="28"/>
  <c r="E35" i="28"/>
  <c r="B35" i="28"/>
  <c r="I34" i="28"/>
  <c r="E34" i="28"/>
  <c r="B34" i="28"/>
  <c r="E33" i="28"/>
  <c r="B33" i="28"/>
  <c r="I32" i="28"/>
  <c r="E32" i="28"/>
  <c r="B32" i="28"/>
  <c r="E31" i="28"/>
  <c r="B31" i="28"/>
  <c r="J27" i="28"/>
  <c r="R26" i="28"/>
  <c r="K36" i="28" s="1"/>
  <c r="J25" i="28"/>
  <c r="R24" i="28" s="1"/>
  <c r="K35" i="28" s="1"/>
  <c r="J23" i="28"/>
  <c r="R22" i="28"/>
  <c r="K34" i="28" s="1"/>
  <c r="J21" i="28"/>
  <c r="R20" i="28" s="1"/>
  <c r="K33" i="28" s="1"/>
  <c r="J19" i="28"/>
  <c r="R18" i="28"/>
  <c r="K32" i="28" s="1"/>
  <c r="J17" i="28"/>
  <c r="R16" i="28" s="1"/>
  <c r="K31" i="28" s="1"/>
  <c r="E14" i="28"/>
  <c r="E30" i="28" s="1"/>
  <c r="H50" i="28" s="1"/>
  <c r="F51" i="28" s="1"/>
  <c r="E36" i="27"/>
  <c r="B36" i="27"/>
  <c r="E35" i="27"/>
  <c r="B35" i="27"/>
  <c r="E34" i="27"/>
  <c r="B34" i="27"/>
  <c r="E33" i="27"/>
  <c r="B33" i="27"/>
  <c r="E32" i="27"/>
  <c r="B32" i="27"/>
  <c r="E31" i="27"/>
  <c r="B31" i="27"/>
  <c r="J27" i="27"/>
  <c r="R26" i="27" s="1"/>
  <c r="K36" i="27" s="1"/>
  <c r="J25" i="27"/>
  <c r="R24" i="27" s="1"/>
  <c r="K35" i="27" s="1"/>
  <c r="J23" i="27"/>
  <c r="R22" i="27" s="1"/>
  <c r="K34" i="27" s="1"/>
  <c r="J21" i="27"/>
  <c r="R20" i="27" s="1"/>
  <c r="K33" i="27" s="1"/>
  <c r="J19" i="27"/>
  <c r="R18" i="27" s="1"/>
  <c r="K32" i="27" s="1"/>
  <c r="J17" i="27"/>
  <c r="R16" i="27" s="1"/>
  <c r="K31" i="27" s="1"/>
  <c r="E14" i="27"/>
  <c r="E30" i="27" s="1"/>
  <c r="H50" i="27" s="1"/>
  <c r="F51" i="27" s="1"/>
  <c r="C36" i="26"/>
  <c r="E33" i="26"/>
  <c r="B33" i="26"/>
  <c r="E32" i="26"/>
  <c r="B32" i="26"/>
  <c r="E31" i="26"/>
  <c r="B31" i="26"/>
  <c r="E30" i="26"/>
  <c r="B30" i="26"/>
  <c r="E29" i="26"/>
  <c r="B29" i="26"/>
  <c r="J25" i="26"/>
  <c r="R24" i="26" s="1"/>
  <c r="K33" i="26" s="1"/>
  <c r="J23" i="26"/>
  <c r="R22" i="26" s="1"/>
  <c r="K32" i="26" s="1"/>
  <c r="J21" i="26"/>
  <c r="R20" i="26" s="1"/>
  <c r="K31" i="26" s="1"/>
  <c r="J19" i="26"/>
  <c r="R18" i="26" s="1"/>
  <c r="K30" i="26" s="1"/>
  <c r="J17" i="26"/>
  <c r="R16" i="26" s="1"/>
  <c r="K29" i="26" s="1"/>
  <c r="E14" i="26"/>
  <c r="E28" i="26" s="1"/>
  <c r="H47" i="26" s="1"/>
  <c r="F48" i="26" s="1"/>
  <c r="J19" i="25"/>
  <c r="I36" i="25"/>
  <c r="E36" i="25"/>
  <c r="B36" i="25"/>
  <c r="E35" i="25"/>
  <c r="B35" i="25"/>
  <c r="E34" i="25"/>
  <c r="B34" i="25"/>
  <c r="E33" i="25"/>
  <c r="B33" i="25"/>
  <c r="E32" i="25"/>
  <c r="B32" i="25"/>
  <c r="E31" i="25"/>
  <c r="B31" i="25"/>
  <c r="J27" i="25"/>
  <c r="R26" i="25" s="1"/>
  <c r="K36" i="25" s="1"/>
  <c r="J25" i="25"/>
  <c r="I35" i="25" s="1"/>
  <c r="J23" i="25"/>
  <c r="R22" i="25" s="1"/>
  <c r="K34" i="25" s="1"/>
  <c r="J21" i="25"/>
  <c r="I33" i="25" s="1"/>
  <c r="J17" i="25"/>
  <c r="R16" i="25" s="1"/>
  <c r="K31" i="25" s="1"/>
  <c r="E14" i="25"/>
  <c r="G48" i="25" s="1"/>
  <c r="I30" i="32" l="1"/>
  <c r="E14" i="32"/>
  <c r="E26" i="32" s="1"/>
  <c r="H44" i="32" s="1"/>
  <c r="F45" i="32" s="1"/>
  <c r="I27" i="32"/>
  <c r="I29" i="32"/>
  <c r="H9" i="31"/>
  <c r="I9" i="31" s="1"/>
  <c r="H11" i="31"/>
  <c r="I11" i="31" s="1"/>
  <c r="H12" i="31"/>
  <c r="I12" i="31" s="1"/>
  <c r="I35" i="31"/>
  <c r="P15" i="31"/>
  <c r="G48" i="31"/>
  <c r="I31" i="31"/>
  <c r="I33" i="31"/>
  <c r="H10" i="31"/>
  <c r="I10" i="31" s="1"/>
  <c r="H13" i="31"/>
  <c r="I13" i="31" s="1"/>
  <c r="I31" i="30"/>
  <c r="I35" i="30"/>
  <c r="H9" i="30"/>
  <c r="I9" i="30" s="1"/>
  <c r="H11" i="30"/>
  <c r="I11" i="30" s="1"/>
  <c r="H12" i="30"/>
  <c r="I12" i="30" s="1"/>
  <c r="P15" i="30"/>
  <c r="G48" i="30"/>
  <c r="I33" i="30"/>
  <c r="H10" i="30"/>
  <c r="I10" i="30" s="1"/>
  <c r="H13" i="30"/>
  <c r="I13" i="30" s="1"/>
  <c r="H12" i="29"/>
  <c r="I12" i="29" s="1"/>
  <c r="H11" i="29"/>
  <c r="I11" i="29" s="1"/>
  <c r="H9" i="29"/>
  <c r="I9" i="29" s="1"/>
  <c r="R22" i="29"/>
  <c r="K36" i="29" s="1"/>
  <c r="R28" i="29"/>
  <c r="K39" i="29" s="1"/>
  <c r="I33" i="29"/>
  <c r="P15" i="29"/>
  <c r="G51" i="29"/>
  <c r="I35" i="29"/>
  <c r="I37" i="29"/>
  <c r="H10" i="29"/>
  <c r="I10" i="29" s="1"/>
  <c r="H13" i="29"/>
  <c r="I13" i="29" s="1"/>
  <c r="H12" i="28"/>
  <c r="I12" i="28" s="1"/>
  <c r="H9" i="28"/>
  <c r="I9" i="28" s="1"/>
  <c r="H11" i="28"/>
  <c r="I11" i="28" s="1"/>
  <c r="G48" i="28"/>
  <c r="I31" i="28"/>
  <c r="I33" i="28"/>
  <c r="I35" i="28"/>
  <c r="P15" i="28"/>
  <c r="H10" i="28"/>
  <c r="I10" i="28" s="1"/>
  <c r="H13" i="28"/>
  <c r="I13" i="28" s="1"/>
  <c r="I31" i="27"/>
  <c r="I32" i="27"/>
  <c r="I33" i="27"/>
  <c r="I34" i="27"/>
  <c r="I35" i="27"/>
  <c r="I36" i="27"/>
  <c r="H9" i="27"/>
  <c r="I9" i="27" s="1"/>
  <c r="H11" i="27"/>
  <c r="I11" i="27" s="1"/>
  <c r="H12" i="27"/>
  <c r="I12" i="27" s="1"/>
  <c r="P15" i="27"/>
  <c r="G48" i="27"/>
  <c r="H10" i="27"/>
  <c r="I10" i="27" s="1"/>
  <c r="H13" i="27"/>
  <c r="I13" i="27" s="1"/>
  <c r="P15" i="26"/>
  <c r="I29" i="26"/>
  <c r="I30" i="26"/>
  <c r="I31" i="26"/>
  <c r="I32" i="26"/>
  <c r="I33" i="26"/>
  <c r="H9" i="26"/>
  <c r="I9" i="26" s="1"/>
  <c r="H11" i="26"/>
  <c r="I11" i="26" s="1"/>
  <c r="H12" i="26"/>
  <c r="I12" i="26" s="1"/>
  <c r="G45" i="26"/>
  <c r="H10" i="26"/>
  <c r="I10" i="26" s="1"/>
  <c r="H13" i="26"/>
  <c r="I13" i="26" s="1"/>
  <c r="R24" i="25"/>
  <c r="K35" i="25" s="1"/>
  <c r="I34" i="25"/>
  <c r="R20" i="25"/>
  <c r="K33" i="25" s="1"/>
  <c r="R18" i="25"/>
  <c r="K32" i="25" s="1"/>
  <c r="I32" i="25"/>
  <c r="H9" i="25"/>
  <c r="I9" i="25" s="1"/>
  <c r="H13" i="25"/>
  <c r="I13" i="25" s="1"/>
  <c r="E30" i="25"/>
  <c r="H50" i="25" s="1"/>
  <c r="F51" i="25" s="1"/>
  <c r="H10" i="25"/>
  <c r="I10" i="25" s="1"/>
  <c r="H11" i="25"/>
  <c r="I11" i="25" s="1"/>
  <c r="H12" i="25"/>
  <c r="I12" i="25" s="1"/>
  <c r="I31" i="25"/>
  <c r="P15" i="25"/>
  <c r="H9" i="32" l="1"/>
  <c r="I9" i="32" s="1"/>
  <c r="G42" i="32"/>
  <c r="H13" i="32"/>
  <c r="I13" i="32" s="1"/>
  <c r="H12" i="32"/>
  <c r="I12" i="32" s="1"/>
  <c r="H10" i="32"/>
  <c r="I10" i="32" s="1"/>
  <c r="H11" i="32"/>
  <c r="I11" i="32" s="1"/>
  <c r="P15" i="32"/>
  <c r="I14" i="31"/>
  <c r="N7" i="31" s="1"/>
  <c r="P7" i="31" s="1"/>
  <c r="R7" i="31" s="1"/>
  <c r="M11" i="31" s="1"/>
  <c r="R11" i="31" s="1"/>
  <c r="M13" i="31" s="1"/>
  <c r="I30" i="31"/>
  <c r="P14" i="31"/>
  <c r="R14" i="31" s="1"/>
  <c r="K30" i="31" s="1"/>
  <c r="C39" i="31" s="1"/>
  <c r="I14" i="30"/>
  <c r="N7" i="30" s="1"/>
  <c r="P7" i="30" s="1"/>
  <c r="R7" i="30" s="1"/>
  <c r="M11" i="30" s="1"/>
  <c r="R11" i="30" s="1"/>
  <c r="M13" i="30" s="1"/>
  <c r="I14" i="29"/>
  <c r="N7" i="29" s="1"/>
  <c r="P7" i="29" s="1"/>
  <c r="R7" i="29" s="1"/>
  <c r="M11" i="29" s="1"/>
  <c r="R11" i="29" s="1"/>
  <c r="M13" i="29" s="1"/>
  <c r="I32" i="29" s="1"/>
  <c r="I14" i="28"/>
  <c r="N7" i="28" s="1"/>
  <c r="P7" i="28" s="1"/>
  <c r="R7" i="28" s="1"/>
  <c r="M11" i="28" s="1"/>
  <c r="R11" i="28" s="1"/>
  <c r="M13" i="28" s="1"/>
  <c r="I30" i="28"/>
  <c r="P14" i="28"/>
  <c r="R14" i="28" s="1"/>
  <c r="K30" i="28" s="1"/>
  <c r="C39" i="28" s="1"/>
  <c r="I14" i="27"/>
  <c r="N7" i="27" s="1"/>
  <c r="P7" i="27" s="1"/>
  <c r="R7" i="27" s="1"/>
  <c r="M11" i="27" s="1"/>
  <c r="R11" i="27" s="1"/>
  <c r="M13" i="27" s="1"/>
  <c r="I14" i="26"/>
  <c r="N7" i="26" s="1"/>
  <c r="P7" i="26" s="1"/>
  <c r="R7" i="26" s="1"/>
  <c r="M11" i="26" s="1"/>
  <c r="R11" i="26" s="1"/>
  <c r="M13" i="26" s="1"/>
  <c r="I14" i="25"/>
  <c r="N7" i="25" s="1"/>
  <c r="P7" i="25" s="1"/>
  <c r="R7" i="25" s="1"/>
  <c r="M11" i="25" s="1"/>
  <c r="R11" i="25" s="1"/>
  <c r="M13" i="25" s="1"/>
  <c r="P14" i="25"/>
  <c r="R14" i="25" s="1"/>
  <c r="K30" i="25" s="1"/>
  <c r="C39" i="25" s="1"/>
  <c r="I30" i="25"/>
  <c r="I14" i="32" l="1"/>
  <c r="N7" i="32" s="1"/>
  <c r="P7" i="32" s="1"/>
  <c r="R7" i="32" s="1"/>
  <c r="M11" i="32" s="1"/>
  <c r="R11" i="32" s="1"/>
  <c r="M13" i="32" s="1"/>
  <c r="I26" i="32" s="1"/>
  <c r="D44" i="31"/>
  <c r="I44" i="31"/>
  <c r="D48" i="31" s="1"/>
  <c r="I48" i="31" s="1"/>
  <c r="C50" i="31" s="1"/>
  <c r="D51" i="31" s="1"/>
  <c r="I30" i="30"/>
  <c r="P14" i="30"/>
  <c r="R14" i="30" s="1"/>
  <c r="K30" i="30" s="1"/>
  <c r="C39" i="30" s="1"/>
  <c r="P14" i="29"/>
  <c r="R14" i="29" s="1"/>
  <c r="K32" i="29" s="1"/>
  <c r="D44" i="28"/>
  <c r="I44" i="28"/>
  <c r="D48" i="28" s="1"/>
  <c r="I48" i="28" s="1"/>
  <c r="C50" i="28" s="1"/>
  <c r="D51" i="28" s="1"/>
  <c r="I30" i="27"/>
  <c r="P14" i="27"/>
  <c r="R14" i="27" s="1"/>
  <c r="K30" i="27" s="1"/>
  <c r="C39" i="27" s="1"/>
  <c r="I28" i="26"/>
  <c r="P14" i="26"/>
  <c r="R14" i="26" s="1"/>
  <c r="K28" i="26" s="1"/>
  <c r="I44" i="25"/>
  <c r="D48" i="25" s="1"/>
  <c r="I48" i="25" s="1"/>
  <c r="C50" i="25" s="1"/>
  <c r="D51" i="25" s="1"/>
  <c r="D44" i="25"/>
  <c r="P14" i="32" l="1"/>
  <c r="R14" i="32" s="1"/>
  <c r="K26" i="32" s="1"/>
  <c r="D38" i="32" s="1"/>
  <c r="D44" i="30"/>
  <c r="I44" i="30"/>
  <c r="D48" i="30" s="1"/>
  <c r="I48" i="30" s="1"/>
  <c r="C50" i="30" s="1"/>
  <c r="D51" i="30" s="1"/>
  <c r="C42" i="29"/>
  <c r="D47" i="29" s="1"/>
  <c r="I47" i="29"/>
  <c r="D51" i="29" s="1"/>
  <c r="I51" i="29" s="1"/>
  <c r="C53" i="29" s="1"/>
  <c r="D54" i="29" s="1"/>
  <c r="D44" i="27"/>
  <c r="I44" i="27"/>
  <c r="D48" i="27" s="1"/>
  <c r="I48" i="27" s="1"/>
  <c r="C50" i="27" s="1"/>
  <c r="D51" i="27" s="1"/>
  <c r="D41" i="26"/>
  <c r="I41" i="26"/>
  <c r="D45" i="26" s="1"/>
  <c r="I45" i="26" s="1"/>
  <c r="C47" i="26" s="1"/>
  <c r="D48" i="26" s="1"/>
  <c r="I38" i="32" l="1"/>
  <c r="D42" i="32" s="1"/>
  <c r="I42" i="32" s="1"/>
  <c r="C44" i="32" s="1"/>
  <c r="D45" i="32" s="1"/>
  <c r="E27" i="24"/>
  <c r="B27" i="24"/>
  <c r="E26" i="24"/>
  <c r="B26" i="24"/>
  <c r="E25" i="24"/>
  <c r="B25" i="24"/>
  <c r="J21" i="24"/>
  <c r="R20" i="24" s="1"/>
  <c r="K27" i="24" s="1"/>
  <c r="J19" i="24"/>
  <c r="R18" i="24" s="1"/>
  <c r="K26" i="24" s="1"/>
  <c r="J17" i="24"/>
  <c r="R16" i="24" s="1"/>
  <c r="K25" i="24" s="1"/>
  <c r="E14" i="24"/>
  <c r="E24" i="24" s="1"/>
  <c r="H41" i="24" s="1"/>
  <c r="F42" i="24" s="1"/>
  <c r="I24" i="23"/>
  <c r="E24" i="23"/>
  <c r="B24" i="23"/>
  <c r="E23" i="23"/>
  <c r="B23" i="23"/>
  <c r="J19" i="23"/>
  <c r="R18" i="23"/>
  <c r="K24" i="23" s="1"/>
  <c r="J17" i="23"/>
  <c r="R16" i="23" s="1"/>
  <c r="K23" i="23" s="1"/>
  <c r="E14" i="23"/>
  <c r="E22" i="23" s="1"/>
  <c r="H38" i="23" s="1"/>
  <c r="F39" i="23" s="1"/>
  <c r="E27" i="22"/>
  <c r="B27" i="22"/>
  <c r="E26" i="22"/>
  <c r="B26" i="22"/>
  <c r="E25" i="22"/>
  <c r="B25" i="22"/>
  <c r="J21" i="22"/>
  <c r="R20" i="22" s="1"/>
  <c r="K27" i="22" s="1"/>
  <c r="J19" i="22"/>
  <c r="I26" i="22" s="1"/>
  <c r="R18" i="22"/>
  <c r="K26" i="22" s="1"/>
  <c r="J17" i="22"/>
  <c r="R16" i="22" s="1"/>
  <c r="K25" i="22" s="1"/>
  <c r="E14" i="22"/>
  <c r="E24" i="22" s="1"/>
  <c r="H41" i="22" s="1"/>
  <c r="F42" i="22" s="1"/>
  <c r="E27" i="21"/>
  <c r="B27" i="21"/>
  <c r="E26" i="21"/>
  <c r="B26" i="21"/>
  <c r="E25" i="21"/>
  <c r="B25" i="21"/>
  <c r="J21" i="21"/>
  <c r="R20" i="21" s="1"/>
  <c r="K27" i="21" s="1"/>
  <c r="J19" i="21"/>
  <c r="R18" i="21" s="1"/>
  <c r="K26" i="21" s="1"/>
  <c r="J17" i="21"/>
  <c r="R16" i="21" s="1"/>
  <c r="K25" i="21" s="1"/>
  <c r="E14" i="21"/>
  <c r="E24" i="21" s="1"/>
  <c r="H41" i="21" s="1"/>
  <c r="F42" i="21" s="1"/>
  <c r="I26" i="24" l="1"/>
  <c r="I25" i="24"/>
  <c r="I27" i="24"/>
  <c r="H9" i="24"/>
  <c r="I9" i="24" s="1"/>
  <c r="H11" i="24"/>
  <c r="I11" i="24" s="1"/>
  <c r="H12" i="24"/>
  <c r="I12" i="24" s="1"/>
  <c r="P15" i="24"/>
  <c r="G39" i="24"/>
  <c r="H10" i="24"/>
  <c r="I10" i="24" s="1"/>
  <c r="H13" i="24"/>
  <c r="I13" i="24" s="1"/>
  <c r="H12" i="23"/>
  <c r="I12" i="23" s="1"/>
  <c r="H9" i="23"/>
  <c r="I9" i="23" s="1"/>
  <c r="H11" i="23"/>
  <c r="I11" i="23" s="1"/>
  <c r="I23" i="23"/>
  <c r="P15" i="23"/>
  <c r="G36" i="23"/>
  <c r="H10" i="23"/>
  <c r="I10" i="23" s="1"/>
  <c r="H13" i="23"/>
  <c r="I13" i="23" s="1"/>
  <c r="P15" i="22"/>
  <c r="I25" i="22"/>
  <c r="I27" i="22"/>
  <c r="H10" i="22"/>
  <c r="I10" i="22" s="1"/>
  <c r="H13" i="22"/>
  <c r="I13" i="22" s="1"/>
  <c r="H9" i="22"/>
  <c r="I9" i="22" s="1"/>
  <c r="H11" i="22"/>
  <c r="I11" i="22" s="1"/>
  <c r="H12" i="22"/>
  <c r="I12" i="22" s="1"/>
  <c r="G39" i="22"/>
  <c r="P15" i="21"/>
  <c r="I25" i="21"/>
  <c r="I26" i="21"/>
  <c r="I27" i="21"/>
  <c r="H10" i="21"/>
  <c r="I10" i="21" s="1"/>
  <c r="H13" i="21"/>
  <c r="I13" i="21" s="1"/>
  <c r="G39" i="21"/>
  <c r="H9" i="21"/>
  <c r="I9" i="21" s="1"/>
  <c r="H11" i="21"/>
  <c r="I11" i="21" s="1"/>
  <c r="H12" i="21"/>
  <c r="I12" i="21" s="1"/>
  <c r="I14" i="21" l="1"/>
  <c r="N7" i="21" s="1"/>
  <c r="P7" i="21" s="1"/>
  <c r="R7" i="21" s="1"/>
  <c r="M11" i="21" s="1"/>
  <c r="R11" i="21" s="1"/>
  <c r="M13" i="21" s="1"/>
  <c r="I24" i="21" s="1"/>
  <c r="I14" i="24"/>
  <c r="N7" i="24" s="1"/>
  <c r="P7" i="24" s="1"/>
  <c r="R7" i="24" s="1"/>
  <c r="M11" i="24" s="1"/>
  <c r="R11" i="24" s="1"/>
  <c r="M13" i="24" s="1"/>
  <c r="I14" i="23"/>
  <c r="N7" i="23" s="1"/>
  <c r="P7" i="23" s="1"/>
  <c r="R7" i="23" s="1"/>
  <c r="M11" i="23" s="1"/>
  <c r="R11" i="23" s="1"/>
  <c r="M13" i="23" s="1"/>
  <c r="I22" i="23" s="1"/>
  <c r="I14" i="22"/>
  <c r="N7" i="22" s="1"/>
  <c r="P7" i="22" s="1"/>
  <c r="R7" i="22" s="1"/>
  <c r="M11" i="22" s="1"/>
  <c r="R11" i="22" s="1"/>
  <c r="M13" i="22" s="1"/>
  <c r="P14" i="21" l="1"/>
  <c r="R14" i="21" s="1"/>
  <c r="K24" i="21" s="1"/>
  <c r="C30" i="21" s="1"/>
  <c r="P14" i="24"/>
  <c r="R14" i="24" s="1"/>
  <c r="K24" i="24" s="1"/>
  <c r="C30" i="24" s="1"/>
  <c r="I24" i="24"/>
  <c r="P14" i="23"/>
  <c r="R14" i="23" s="1"/>
  <c r="K22" i="23" s="1"/>
  <c r="C27" i="23" s="1"/>
  <c r="I32" i="23" s="1"/>
  <c r="D36" i="23" s="1"/>
  <c r="I36" i="23" s="1"/>
  <c r="C38" i="23" s="1"/>
  <c r="D39" i="23" s="1"/>
  <c r="P14" i="22"/>
  <c r="R14" i="22" s="1"/>
  <c r="K24" i="22" s="1"/>
  <c r="C30" i="22" s="1"/>
  <c r="I24" i="22"/>
  <c r="D35" i="21"/>
  <c r="I35" i="21"/>
  <c r="D39" i="21" s="1"/>
  <c r="I39" i="21" s="1"/>
  <c r="C41" i="21" s="1"/>
  <c r="D42" i="21" s="1"/>
  <c r="D32" i="23" l="1"/>
  <c r="D35" i="24"/>
  <c r="I35" i="24"/>
  <c r="D39" i="24" s="1"/>
  <c r="I39" i="24" s="1"/>
  <c r="C41" i="24" s="1"/>
  <c r="D42" i="24" s="1"/>
  <c r="D35" i="22"/>
  <c r="I35" i="22"/>
  <c r="D39" i="22" s="1"/>
  <c r="I39" i="22" s="1"/>
  <c r="C41" i="22" s="1"/>
  <c r="D42" i="22" s="1"/>
  <c r="E27" i="19" l="1"/>
  <c r="B27" i="19"/>
  <c r="E26" i="19"/>
  <c r="B26" i="19"/>
  <c r="E25" i="19"/>
  <c r="B25" i="19"/>
  <c r="J21" i="19"/>
  <c r="I27" i="19" s="1"/>
  <c r="J19" i="19"/>
  <c r="R18" i="19" s="1"/>
  <c r="K26" i="19" s="1"/>
  <c r="J17" i="19"/>
  <c r="R16" i="19" s="1"/>
  <c r="K25" i="19" s="1"/>
  <c r="E14" i="19"/>
  <c r="E24" i="19" s="1"/>
  <c r="H41" i="19" s="1"/>
  <c r="F42" i="19" s="1"/>
  <c r="E30" i="18"/>
  <c r="B30" i="18"/>
  <c r="E29" i="18"/>
  <c r="B29" i="18"/>
  <c r="E28" i="18"/>
  <c r="B28" i="18"/>
  <c r="E27" i="18"/>
  <c r="B27" i="18"/>
  <c r="J23" i="18"/>
  <c r="R22" i="18" s="1"/>
  <c r="K30" i="18" s="1"/>
  <c r="J21" i="18"/>
  <c r="R20" i="18" s="1"/>
  <c r="K29" i="18" s="1"/>
  <c r="J19" i="18"/>
  <c r="R18" i="18" s="1"/>
  <c r="K28" i="18" s="1"/>
  <c r="J17" i="18"/>
  <c r="R16" i="18" s="1"/>
  <c r="K27" i="18" s="1"/>
  <c r="E14" i="18"/>
  <c r="E26" i="18" s="1"/>
  <c r="H44" i="18" s="1"/>
  <c r="F45" i="18" s="1"/>
  <c r="E28" i="17"/>
  <c r="B28" i="17"/>
  <c r="J23" i="17"/>
  <c r="R22" i="17" s="1"/>
  <c r="K30" i="17" s="1"/>
  <c r="J19" i="17"/>
  <c r="R18" i="17" s="1"/>
  <c r="K28" i="17" s="1"/>
  <c r="E30" i="17"/>
  <c r="B30" i="17"/>
  <c r="E27" i="17"/>
  <c r="B27" i="17"/>
  <c r="J17" i="17"/>
  <c r="R16" i="17" s="1"/>
  <c r="K27" i="17" s="1"/>
  <c r="E14" i="17"/>
  <c r="E26" i="17" s="1"/>
  <c r="H44" i="17" s="1"/>
  <c r="F45" i="17" s="1"/>
  <c r="E24" i="14"/>
  <c r="B24" i="14"/>
  <c r="J19" i="14"/>
  <c r="I24" i="14" s="1"/>
  <c r="E14" i="14"/>
  <c r="E22" i="14" s="1"/>
  <c r="H38" i="14" s="1"/>
  <c r="F39" i="14" s="1"/>
  <c r="E24" i="13"/>
  <c r="J19" i="13"/>
  <c r="R18" i="13" s="1"/>
  <c r="K24" i="13" s="1"/>
  <c r="E14" i="13"/>
  <c r="E22" i="13" s="1"/>
  <c r="H38" i="13" s="1"/>
  <c r="F39" i="13" s="1"/>
  <c r="I24" i="12"/>
  <c r="E24" i="12"/>
  <c r="B24" i="12"/>
  <c r="E23" i="12"/>
  <c r="B23" i="12"/>
  <c r="J19" i="12"/>
  <c r="R18" i="12"/>
  <c r="K24" i="12" s="1"/>
  <c r="J17" i="12"/>
  <c r="R16" i="12" s="1"/>
  <c r="K23" i="12" s="1"/>
  <c r="E14" i="12"/>
  <c r="E22" i="12" s="1"/>
  <c r="H38" i="12" s="1"/>
  <c r="F39" i="12" s="1"/>
  <c r="R18" i="14" l="1"/>
  <c r="K24" i="14" s="1"/>
  <c r="R20" i="19"/>
  <c r="K27" i="19" s="1"/>
  <c r="H9" i="19"/>
  <c r="I9" i="19" s="1"/>
  <c r="H12" i="19"/>
  <c r="I12" i="19" s="1"/>
  <c r="H11" i="19"/>
  <c r="I11" i="19" s="1"/>
  <c r="I26" i="19"/>
  <c r="P15" i="19"/>
  <c r="G39" i="19"/>
  <c r="I25" i="19"/>
  <c r="H10" i="19"/>
  <c r="I10" i="19" s="1"/>
  <c r="H13" i="19"/>
  <c r="I13" i="19" s="1"/>
  <c r="I27" i="18"/>
  <c r="I28" i="18"/>
  <c r="I29" i="18"/>
  <c r="I30" i="18"/>
  <c r="H9" i="18"/>
  <c r="I9" i="18" s="1"/>
  <c r="H11" i="18"/>
  <c r="I11" i="18" s="1"/>
  <c r="H12" i="18"/>
  <c r="I12" i="18" s="1"/>
  <c r="P15" i="18"/>
  <c r="G42" i="18"/>
  <c r="H10" i="18"/>
  <c r="I10" i="18" s="1"/>
  <c r="H13" i="18"/>
  <c r="I13" i="18" s="1"/>
  <c r="I28" i="17"/>
  <c r="I30" i="17"/>
  <c r="H12" i="17"/>
  <c r="I12" i="17" s="1"/>
  <c r="H9" i="17"/>
  <c r="I9" i="17" s="1"/>
  <c r="H11" i="17"/>
  <c r="I11" i="17" s="1"/>
  <c r="I27" i="17"/>
  <c r="P15" i="17"/>
  <c r="G42" i="17"/>
  <c r="H10" i="17"/>
  <c r="I10" i="17" s="1"/>
  <c r="H13" i="17"/>
  <c r="I13" i="17" s="1"/>
  <c r="P15" i="14"/>
  <c r="H13" i="14"/>
  <c r="I13" i="14" s="1"/>
  <c r="G36" i="14"/>
  <c r="H10" i="14"/>
  <c r="I10" i="14" s="1"/>
  <c r="H9" i="14"/>
  <c r="I9" i="14" s="1"/>
  <c r="H11" i="14"/>
  <c r="I11" i="14" s="1"/>
  <c r="H12" i="14"/>
  <c r="I12" i="14" s="1"/>
  <c r="H9" i="13"/>
  <c r="I9" i="13" s="1"/>
  <c r="H11" i="13"/>
  <c r="I11" i="13" s="1"/>
  <c r="H12" i="13"/>
  <c r="I12" i="13" s="1"/>
  <c r="I24" i="13"/>
  <c r="P15" i="13"/>
  <c r="G36" i="13"/>
  <c r="H10" i="13"/>
  <c r="I10" i="13" s="1"/>
  <c r="H13" i="13"/>
  <c r="I13" i="13" s="1"/>
  <c r="H12" i="12"/>
  <c r="I12" i="12" s="1"/>
  <c r="H9" i="12"/>
  <c r="I9" i="12" s="1"/>
  <c r="H11" i="12"/>
  <c r="I11" i="12" s="1"/>
  <c r="I23" i="12"/>
  <c r="P15" i="12"/>
  <c r="G36" i="12"/>
  <c r="H10" i="12"/>
  <c r="I10" i="12" s="1"/>
  <c r="H13" i="12"/>
  <c r="I13" i="12" s="1"/>
  <c r="E23" i="11"/>
  <c r="E24" i="11"/>
  <c r="B24" i="11"/>
  <c r="B23" i="11"/>
  <c r="J19" i="11"/>
  <c r="R18" i="11" s="1"/>
  <c r="K24" i="11" s="1"/>
  <c r="J17" i="11"/>
  <c r="I23" i="11" s="1"/>
  <c r="E14" i="11"/>
  <c r="I14" i="19" l="1"/>
  <c r="N7" i="19" s="1"/>
  <c r="P7" i="19" s="1"/>
  <c r="R7" i="19" s="1"/>
  <c r="M11" i="19" s="1"/>
  <c r="R11" i="19" s="1"/>
  <c r="M13" i="19" s="1"/>
  <c r="P14" i="19" s="1"/>
  <c r="R14" i="19" s="1"/>
  <c r="K24" i="19" s="1"/>
  <c r="C30" i="19" s="1"/>
  <c r="I14" i="18"/>
  <c r="N7" i="18" s="1"/>
  <c r="P7" i="18" s="1"/>
  <c r="R7" i="18" s="1"/>
  <c r="M11" i="18" s="1"/>
  <c r="R11" i="18" s="1"/>
  <c r="M13" i="18" s="1"/>
  <c r="I14" i="17"/>
  <c r="N7" i="17" s="1"/>
  <c r="P7" i="17" s="1"/>
  <c r="R7" i="17" s="1"/>
  <c r="M11" i="17" s="1"/>
  <c r="R11" i="17" s="1"/>
  <c r="M13" i="17" s="1"/>
  <c r="I26" i="17" s="1"/>
  <c r="I14" i="14"/>
  <c r="N7" i="14" s="1"/>
  <c r="P7" i="14" s="1"/>
  <c r="R7" i="14" s="1"/>
  <c r="M11" i="14" s="1"/>
  <c r="R11" i="14" s="1"/>
  <c r="M13" i="14" s="1"/>
  <c r="I22" i="14" s="1"/>
  <c r="I14" i="13"/>
  <c r="N7" i="13" s="1"/>
  <c r="P7" i="13" s="1"/>
  <c r="R7" i="13" s="1"/>
  <c r="M11" i="13" s="1"/>
  <c r="R11" i="13" s="1"/>
  <c r="M13" i="13" s="1"/>
  <c r="I14" i="12"/>
  <c r="N7" i="12" s="1"/>
  <c r="P7" i="12" s="1"/>
  <c r="R7" i="12" s="1"/>
  <c r="M11" i="12" s="1"/>
  <c r="R11" i="12" s="1"/>
  <c r="M13" i="12" s="1"/>
  <c r="I22" i="12"/>
  <c r="P14" i="12"/>
  <c r="R14" i="12" s="1"/>
  <c r="K22" i="12" s="1"/>
  <c r="C27" i="12" s="1"/>
  <c r="H12" i="11"/>
  <c r="I12" i="11" s="1"/>
  <c r="G36" i="11"/>
  <c r="E22" i="11"/>
  <c r="H38" i="11" s="1"/>
  <c r="F39" i="11" s="1"/>
  <c r="R16" i="11"/>
  <c r="K23" i="11" s="1"/>
  <c r="P15" i="11"/>
  <c r="H10" i="11"/>
  <c r="I10" i="11" s="1"/>
  <c r="H13" i="11"/>
  <c r="I13" i="11" s="1"/>
  <c r="I24" i="11"/>
  <c r="H9" i="11"/>
  <c r="I9" i="11" s="1"/>
  <c r="H11" i="11"/>
  <c r="I11" i="11" s="1"/>
  <c r="I24" i="19" l="1"/>
  <c r="D35" i="19"/>
  <c r="I35" i="19"/>
  <c r="D39" i="19" s="1"/>
  <c r="I39" i="19" s="1"/>
  <c r="C41" i="19" s="1"/>
  <c r="D42" i="19" s="1"/>
  <c r="I26" i="18"/>
  <c r="P14" i="18"/>
  <c r="R14" i="18" s="1"/>
  <c r="K26" i="18" s="1"/>
  <c r="C33" i="18" s="1"/>
  <c r="P14" i="17"/>
  <c r="R14" i="17" s="1"/>
  <c r="K26" i="17" s="1"/>
  <c r="P14" i="14"/>
  <c r="R14" i="14" s="1"/>
  <c r="K22" i="14" s="1"/>
  <c r="D32" i="14" s="1"/>
  <c r="I32" i="14"/>
  <c r="D36" i="14" s="1"/>
  <c r="I36" i="14" s="1"/>
  <c r="C38" i="14" s="1"/>
  <c r="D39" i="14" s="1"/>
  <c r="P14" i="13"/>
  <c r="R14" i="13" s="1"/>
  <c r="K22" i="13" s="1"/>
  <c r="D32" i="12"/>
  <c r="I32" i="12"/>
  <c r="D36" i="12" s="1"/>
  <c r="I36" i="12" s="1"/>
  <c r="C38" i="12" s="1"/>
  <c r="D39" i="12" s="1"/>
  <c r="I14" i="11"/>
  <c r="N7" i="11" s="1"/>
  <c r="P7" i="11" s="1"/>
  <c r="R7" i="11" s="1"/>
  <c r="M11" i="11" s="1"/>
  <c r="R11" i="11" s="1"/>
  <c r="M13" i="11" s="1"/>
  <c r="I22" i="11" s="1"/>
  <c r="D38" i="17" l="1"/>
  <c r="D32" i="13"/>
  <c r="D38" i="18"/>
  <c r="I38" i="18"/>
  <c r="D42" i="18" s="1"/>
  <c r="I42" i="18" s="1"/>
  <c r="C44" i="18" s="1"/>
  <c r="D45" i="18" s="1"/>
  <c r="P14" i="11"/>
  <c r="R14" i="11" s="1"/>
  <c r="K22" i="11" s="1"/>
  <c r="C27" i="11" s="1"/>
  <c r="I38" i="17" l="1"/>
  <c r="D42" i="17" s="1"/>
  <c r="I42" i="17" s="1"/>
  <c r="C44" i="17" s="1"/>
  <c r="D45" i="17" s="1"/>
  <c r="I32" i="13"/>
  <c r="D36" i="13" s="1"/>
  <c r="I36" i="13" s="1"/>
  <c r="C38" i="13" s="1"/>
  <c r="D39" i="13" s="1"/>
  <c r="D32" i="11"/>
  <c r="I32" i="11"/>
  <c r="D36" i="11" s="1"/>
  <c r="I36" i="11" l="1"/>
  <c r="C38" i="11" s="1"/>
  <c r="D39" i="11" s="1"/>
</calcChain>
</file>

<file path=xl/sharedStrings.xml><?xml version="1.0" encoding="utf-8"?>
<sst xmlns="http://schemas.openxmlformats.org/spreadsheetml/2006/main" count="2069" uniqueCount="113">
  <si>
    <t>SHREE TEST HOUSE</t>
  </si>
  <si>
    <t>Uncertainty Measurement of test parameters (Chemical Tests) as per NABL 141 guidelines</t>
  </si>
  <si>
    <t>Product                                               :</t>
  </si>
  <si>
    <t>Date of Testing        :</t>
  </si>
  <si>
    <t>Test Parameter                                :</t>
  </si>
  <si>
    <t>Env. Conditions       :</t>
  </si>
  <si>
    <t>Test Method</t>
  </si>
  <si>
    <t>Std. Uncertainty</t>
  </si>
  <si>
    <t>Source of Uncertainty</t>
  </si>
  <si>
    <t xml:space="preserve"> Type</t>
  </si>
  <si>
    <r>
      <t>U</t>
    </r>
    <r>
      <rPr>
        <vertAlign val="subscript"/>
        <sz val="10"/>
        <color theme="1"/>
        <rFont val="Calibri"/>
        <family val="2"/>
        <scheme val="minor"/>
      </rPr>
      <t>1</t>
    </r>
  </si>
  <si>
    <t>Repeatability</t>
  </si>
  <si>
    <t>Type A</t>
  </si>
  <si>
    <t xml:space="preserve">Observation (I-A) </t>
  </si>
  <si>
    <r>
      <t>(I-A)</t>
    </r>
    <r>
      <rPr>
        <vertAlign val="superscript"/>
        <sz val="10"/>
        <color theme="1"/>
        <rFont val="Calibri"/>
        <family val="2"/>
        <scheme val="minor"/>
      </rPr>
      <t>2</t>
    </r>
  </si>
  <si>
    <t>Std. Deviation</t>
  </si>
  <si>
    <r>
      <t>√Σ(I-A)</t>
    </r>
    <r>
      <rPr>
        <vertAlign val="superscript"/>
        <sz val="10"/>
        <color theme="1"/>
        <rFont val="Calibri"/>
        <family val="2"/>
        <scheme val="minor"/>
      </rPr>
      <t>2</t>
    </r>
  </si>
  <si>
    <t>√</t>
  </si>
  <si>
    <t>√n-1</t>
  </si>
  <si>
    <t>√5-1</t>
  </si>
  <si>
    <r>
      <t>Std. Uncertainty(U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</si>
  <si>
    <t>√n</t>
  </si>
  <si>
    <t>√5</t>
  </si>
  <si>
    <t>Average (A)</t>
  </si>
  <si>
    <r>
      <t>Σ(I-A)</t>
    </r>
    <r>
      <rPr>
        <vertAlign val="superscript"/>
        <sz val="11"/>
        <color theme="1"/>
        <rFont val="Calibri"/>
        <family val="2"/>
        <scheme val="minor"/>
      </rPr>
      <t>2</t>
    </r>
  </si>
  <si>
    <t>Relative Uncertainty</t>
  </si>
  <si>
    <t>U1</t>
  </si>
  <si>
    <t>A</t>
  </si>
  <si>
    <t>U2</t>
  </si>
  <si>
    <t>Weighing Balance</t>
  </si>
  <si>
    <t>B</t>
  </si>
  <si>
    <t>Value (x), g</t>
  </si>
  <si>
    <t>± Std. Unc. From C.C.</t>
  </si>
  <si>
    <r>
      <t>U2</t>
    </r>
    <r>
      <rPr>
        <vertAlign val="subscript"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= Tolerance / 2</t>
    </r>
  </si>
  <si>
    <t>Relative U2</t>
  </si>
  <si>
    <t>Value(x)</t>
  </si>
  <si>
    <t>U3</t>
  </si>
  <si>
    <t>Sr. No.</t>
  </si>
  <si>
    <t>Type</t>
  </si>
  <si>
    <t>Value/Divisor</t>
  </si>
  <si>
    <t>Sensitivity Coefficient</t>
  </si>
  <si>
    <t>Standard Uncertainty</t>
  </si>
  <si>
    <t>Relative Standard Uncertainty</t>
  </si>
  <si>
    <t>Degree of Freedom</t>
  </si>
  <si>
    <r>
      <t>U</t>
    </r>
    <r>
      <rPr>
        <vertAlign val="subscript"/>
        <sz val="11"/>
        <color theme="1"/>
        <rFont val="Calibri"/>
        <family val="2"/>
        <scheme val="minor"/>
      </rPr>
      <t>1</t>
    </r>
  </si>
  <si>
    <t>5-1=4</t>
  </si>
  <si>
    <t>∞</t>
  </si>
  <si>
    <t>Combined Std. UM =</t>
  </si>
  <si>
    <r>
      <t>√(U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+(U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+(U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+(U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)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+(U</t>
    </r>
    <r>
      <rPr>
        <vertAlign val="sub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)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+………………..</t>
    </r>
  </si>
  <si>
    <t xml:space="preserve">Expanded UM (At 95% C.L, K=2) = Combind Std. UM x 2 at observed mean value (A)      </t>
  </si>
  <si>
    <t>x2</t>
  </si>
  <si>
    <t xml:space="preserve">                                                        MU = Expanded UM x Observed mean value (A)</t>
  </si>
  <si>
    <t>x</t>
  </si>
  <si>
    <r>
      <t>MU = (</t>
    </r>
    <r>
      <rPr>
        <b/>
        <sz val="11"/>
        <color theme="1"/>
        <rFont val="Calibri"/>
        <family val="2"/>
      </rPr>
      <t>±</t>
    </r>
  </si>
  <si>
    <t>) at observed mean value</t>
  </si>
  <si>
    <t>EXPANDED UNCERTAINTY</t>
  </si>
  <si>
    <t>(at 95% confidence level)</t>
  </si>
  <si>
    <t>Prepared By</t>
  </si>
  <si>
    <t>Checked By</t>
  </si>
  <si>
    <t>U4</t>
  </si>
  <si>
    <t>U5</t>
  </si>
  <si>
    <t>Value (x), RPM</t>
  </si>
  <si>
    <r>
      <t>27</t>
    </r>
    <r>
      <rPr>
        <b/>
        <sz val="11"/>
        <color theme="1"/>
        <rFont val="Calibri"/>
        <family val="2"/>
      </rPr>
      <t>±2</t>
    </r>
    <r>
      <rPr>
        <b/>
        <vertAlign val="super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 xml:space="preserve">C, RH </t>
    </r>
    <r>
      <rPr>
        <b/>
        <u/>
        <sz val="11"/>
        <color theme="1"/>
        <rFont val="Calibri"/>
        <family val="2"/>
        <scheme val="minor"/>
      </rPr>
      <t>&gt;</t>
    </r>
    <r>
      <rPr>
        <b/>
        <sz val="11"/>
        <color theme="1"/>
        <rFont val="Calibri"/>
        <family val="2"/>
        <scheme val="minor"/>
      </rPr>
      <t xml:space="preserve"> 65 % </t>
    </r>
  </si>
  <si>
    <t>±</t>
  </si>
  <si>
    <t>@</t>
  </si>
  <si>
    <t>Water Absorption, %</t>
  </si>
  <si>
    <t>IS 2386 (P-3) :1963</t>
  </si>
  <si>
    <t>Observation, %</t>
  </si>
  <si>
    <t>%</t>
  </si>
  <si>
    <t>Hot Air Oven</t>
  </si>
  <si>
    <t>Observation</t>
  </si>
  <si>
    <t>Apparent Specific Gravity</t>
  </si>
  <si>
    <t>Observation, kg/l</t>
  </si>
  <si>
    <t>kg/l</t>
  </si>
  <si>
    <t>Bulk Density- Loose, kg/l</t>
  </si>
  <si>
    <t>Bulk Density- Rooded, kg/l</t>
  </si>
  <si>
    <t>Clay Lump, %</t>
  </si>
  <si>
    <t>Test Sieve</t>
  </si>
  <si>
    <t>Value (x), mm</t>
  </si>
  <si>
    <t>Value (x), °C</t>
  </si>
  <si>
    <t>Coal and Ignite, %</t>
  </si>
  <si>
    <t>IS 2386 (P-2) :1963</t>
  </si>
  <si>
    <t>Value (x), µm</t>
  </si>
  <si>
    <t>IS 2386 (P-1) :1963</t>
  </si>
  <si>
    <t>Sieve Analysis, %</t>
  </si>
  <si>
    <t>IS 2386 (P-5) :1963</t>
  </si>
  <si>
    <r>
      <t>Soundness by MgSo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, %</t>
    </r>
  </si>
  <si>
    <r>
      <t>Soundness by 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So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, %</t>
    </r>
  </si>
  <si>
    <t>Specific Gravity</t>
  </si>
  <si>
    <t>Total Deleterious Material, %</t>
  </si>
  <si>
    <t>Coarse Aggregate</t>
  </si>
  <si>
    <t>U6</t>
  </si>
  <si>
    <t>U7</t>
  </si>
  <si>
    <t>CTM</t>
  </si>
  <si>
    <t>IS 2386 (P-4):1963</t>
  </si>
  <si>
    <t>Aggregate Abrasion Value (Los Angles), %</t>
  </si>
  <si>
    <r>
      <t xml:space="preserve">Value (x), </t>
    </r>
    <r>
      <rPr>
        <sz val="11"/>
        <color theme="1"/>
        <rFont val="Calibri"/>
        <family val="2"/>
      </rPr>
      <t>mm</t>
    </r>
  </si>
  <si>
    <t>Aggregate Impact Value, %</t>
  </si>
  <si>
    <t>10% Finness Value, %</t>
  </si>
  <si>
    <t>Value (x), KN</t>
  </si>
  <si>
    <t>Crushing Value, %</t>
  </si>
  <si>
    <t>IS 2386 (P-2):1963</t>
  </si>
  <si>
    <t>U8</t>
  </si>
  <si>
    <t>Elongation Index, %</t>
  </si>
  <si>
    <t>IS 2386 (P-1):1963</t>
  </si>
  <si>
    <t>Flakiness Index, %</t>
  </si>
  <si>
    <t>Combined Flakiness Index &amp; Elongation Index, %</t>
  </si>
  <si>
    <t>Material Finer than 75µm, %</t>
  </si>
  <si>
    <t>Value (x), kg</t>
  </si>
  <si>
    <t>Flakiness Gauge</t>
  </si>
  <si>
    <t>Elongation Gauge</t>
  </si>
  <si>
    <t>ABHISHEK NEGI</t>
  </si>
  <si>
    <t>Uncertainty Measurement of test parameters (Mechanical Tests) as per NABL 141 guidelines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</si>
</sst>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"/>
    <numFmt numFmtId="166" formatCode="0.000"/>
    <numFmt numFmtId="167" formatCode="0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0">
    <xf numFmtId="0" fontId="0" fillId="0" borderId="0" xfId="0"/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right" vertical="center"/>
    </xf>
    <xf numFmtId="164" fontId="6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left" vertical="center"/>
    </xf>
    <xf numFmtId="166" fontId="0" fillId="0" borderId="0" xfId="0" applyNumberForma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" fontId="1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0" borderId="0" xfId="0" applyNumberFormat="1" applyFont="1" applyAlignment="1">
      <alignment horizontal="right" vertical="center"/>
    </xf>
    <xf numFmtId="1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left" vertical="center"/>
    </xf>
    <xf numFmtId="0" fontId="1" fillId="0" borderId="16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2" borderId="18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5" fontId="0" fillId="0" borderId="7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167" fontId="0" fillId="0" borderId="6" xfId="0" applyNumberFormat="1" applyBorder="1" applyAlignment="1">
      <alignment horizontal="center" vertical="center"/>
    </xf>
    <xf numFmtId="167" fontId="0" fillId="0" borderId="9" xfId="0" applyNumberForma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166" fontId="0" fillId="0" borderId="7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6" xfId="0" applyNumberForma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6D5250DD-B859-4F20-934B-4E621194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913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BBE2E7EA-26A7-4A18-A47D-0FD682041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43736FFB-97BB-4EC3-A402-7C102333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91DDB1C5-EA6F-44A4-BEAC-27021211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6F3F2DE0-953C-45ED-BF61-37CA48E8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2B9E43D-BD68-4D9B-83A7-1C5901922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61A9BA6E-97C3-4A00-BEE2-522EAB8B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31B75F78-A0F3-44D6-9BCF-E1A1A49B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908B4486-12AC-44CB-8E0A-EF58899B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6F236224-C341-4CBC-964A-89C4CB38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A202FD63-CA11-4C59-ACC8-825AC1A3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AE4F4893-7B28-479A-B4E8-76BA75178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D38ACB13-44F0-4F6F-8F73-6597E0000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913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73A797C0-6996-410B-ABE9-EB2DD66C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A0F79E53-06F9-4019-B36E-097049848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A6836037-719D-418D-9F04-70D1664C1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E8E066ED-9845-4D38-915E-BA54C8D2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41F5D4A-9C19-4CB8-B034-BB733BE27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7354C956-260E-4482-B149-ADFDDBEA5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DDCB627B-0517-40B7-B2AC-46FB0B77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86FF2C43-2470-4863-B870-169A183D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41612135-2FDE-4C38-AB51-D6F777C8C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A7F069E7-A5B1-454C-BDE5-FDCA580E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391946B8-C582-4453-BB1E-6E15373DE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FB7310A8-2F85-4E2F-AB73-901922643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FAFF8C37-9DB6-4375-A073-8A65F88EF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5C3E46C9-8BEA-4965-AC31-E567DBDB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CFDF47F3-BEAE-43B9-8090-7067E54C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AC468BE-DD98-4972-A67A-612149A4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13F713EC-4AE3-475A-84F2-086178E1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C6E15092-5641-404B-866F-90FCEF4BA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113622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54D21CEC-BFCC-4CBE-8BE0-7F865884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3FEF5B94-C8E2-4BA0-834E-B7B870CA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B67B373A-D94D-43C6-BC37-D4856EF11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4A03E444-323F-4F37-B296-12211A3C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DA38533A-DD0A-4B89-A361-E1BAC3E9E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7279E5A8-397B-465A-AC2B-DDF5EDA4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F0BC9F4E-9BF4-4BF5-A000-C62C64773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6D0F4DAD-6F6D-4767-9D0A-88BEF76ED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8312FD5-6ED5-4A0F-86EA-FC0B08036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6510F97F-D7D4-41E0-8A25-A7DA4CA1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8865AB3F-2A48-4AE9-BE1E-1E9E6217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4B551AFC-FD8F-4E2A-B761-36849E2D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FF81C70F-6843-4A2D-97A2-7A4BD2D1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6F751056-CEF5-4085-B4A1-9F3B2F7B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EF17352C-5E2D-47C4-9F7A-13D23ABD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913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51CA1FBD-2F88-4B0E-B5AA-A6CE54C4A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53B3F737-F4CD-4447-8C50-9B976AB3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5787F0FD-FB15-4017-B306-177A74DF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B8014B11-AF03-4378-B949-38CC1D07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2189FCBC-202C-4DDE-A3B2-2916C675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E7F0CB3F-19F7-4E6B-8189-9EAB06CC8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8186942F-649D-4B74-BFE2-6519ECD03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9F27D5B1-4898-40D5-B8F0-70D20AEA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FDA6AEAE-4557-4F30-9C04-3ED839B6B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12CFFBD0-0C02-41BD-8FF3-B261E46C8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87F14805-09B2-410D-B645-1BAB4A234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47</xdr:row>
      <xdr:rowOff>127000</xdr:rowOff>
    </xdr:from>
    <xdr:to>
      <xdr:col>1</xdr:col>
      <xdr:colOff>722538</xdr:colOff>
      <xdr:row>47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8796B07E-ADAF-4720-BD90-36B19939E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861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28A1687B-0D77-4CAE-9A3A-0B11CFA8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913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959FE522-9B9D-4330-9FD9-847294294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9C67390E-B1D8-4F5B-8CA5-201C80CF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C298EA9E-A76F-48FE-8120-B9AF7CBC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C06DFA36-2B7D-4509-A212-828B8669F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F76305E2-8D45-40BF-BA4B-DB6B98B0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997E24D6-9A94-4C59-B801-BDA6919D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B77B6479-9DE5-44B8-A110-EF0D6D76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9BB2343D-AAFA-4E92-84F3-88AC631F3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84FC5B68-B313-4FB6-B765-63F7E199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E9F4AFD4-61A5-4225-AA7A-10655501A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ADAD6E86-5217-4976-8EA9-0D6288AD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BA2D1A82-95F9-4A1F-B526-FCEC3285F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ED95702B-8067-4F42-B745-4C5319E3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0B0B6C41-6BDD-4DA1-AE3F-69C809B8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3F11B75B-34B8-46F2-9420-CC48AB956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94F44C05-9617-4686-A06B-AE4D701E0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996D00D7-A71F-4309-B2AD-158570D2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1F9D6B2A-848B-45AD-B90E-D1DB2A9A1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6B7FBE3A-6BC6-40A5-8653-94B70B941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113622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602CE7A4-64D5-40E6-9157-DAB07B068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FE5EE668-C2EA-4501-BC7E-2291BE18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A846EA1A-C462-435D-8001-5BB408454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B52306E0-123E-4275-8F21-6E48EFDF1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99298194-0B3F-4D7B-B94E-2B5F4CF6C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C181EA03-EB2C-47D5-B2C6-16FD4CEE5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05275" y="118078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5D574B9C-EFAA-4F24-8487-ED2141EF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F4EE6B5D-CD0A-49F0-AF4D-660DB1F2D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42920FDE-06AA-423C-919F-129C0E38D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0ECB0838-748E-4730-A367-47E47B21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EE279461-A177-4A84-9A99-75D7758E5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02D61CF4-1F29-42AC-BFC3-9AA5FDB7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48D6BF8B-5EE5-4CF9-BECD-EF7F1233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E53CF891-F733-486E-9661-A41754AFE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842E34CB-C940-4E11-92F3-D194A149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2B59A810-FA13-47B6-8AB0-D385DF2A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3D038C52-AAE7-4689-9978-1E75ED0E6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43</xdr:row>
      <xdr:rowOff>127000</xdr:rowOff>
    </xdr:from>
    <xdr:to>
      <xdr:col>1</xdr:col>
      <xdr:colOff>722538</xdr:colOff>
      <xdr:row>43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DDEDB279-B7B3-47A7-B13C-6BA51212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099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43</xdr:row>
      <xdr:rowOff>104775</xdr:rowOff>
    </xdr:from>
    <xdr:to>
      <xdr:col>7</xdr:col>
      <xdr:colOff>532038</xdr:colOff>
      <xdr:row>43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51054737-526B-41CC-B608-76B08332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05275" y="110775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1F2BD2DD-E016-4957-BFDF-4D8CDA0B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05275" y="1180782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D541C505-60C5-43E6-BF4E-5BD746229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627FAFEC-C159-443E-9A15-A812165C4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DB0BB8F8-1C31-4CBF-9D19-6BDD734E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2B18054A-4696-4E6D-8E97-6803E9AB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50402982-E3B9-4435-879A-F9D644297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A1BEB50B-E2A3-47E5-B351-E7D35C87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09472176-D1B6-475D-A6AB-69535A480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02DDDF2C-CA56-4722-874D-9C6AB8D5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F62C6B0D-C401-40B3-A292-3CD9D774E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D1D6A820-A67E-4C2C-BDE7-FA803479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2FCAA4E5-461D-4E0D-A605-D4CAB10C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C318B925-64CF-4888-83F1-DDBA84122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0BB04FF8-2C3C-4CA2-ACAB-47D44C96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9CFF4389-AD04-4D09-A81B-2E02CCDDC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625D5FAC-6C3F-4103-9C94-6201A26F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A5733399-4D7D-4AE7-BE6C-D94F379B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69FF3C8E-687A-46E1-BF61-B60218CAE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97FF4B6F-F738-4DC9-A7B8-B9248F4E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071AE051-4C41-4823-B762-A21F7F01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8DDD7A3A-F0D7-4281-B251-C45F44B1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4BE91CEC-3687-4C65-8641-7645AA401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F6078F19-EC47-4803-A978-72F2CDA0B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B42EF584-82A9-4FFA-9CF6-8F4C0EC5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47998892-0514-4624-863C-6994339D1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D2F579AC-4E8C-4740-AFAC-B0E41999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780A2875-D12A-4914-BDB1-FD6BACACB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6D071716-C51B-4DC2-B341-B3A345CA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9B1D1022-12E0-45AE-86BD-104D7CF02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24657B77-E1FD-4002-9712-32BC1373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064E32B1-143E-4875-AC6C-2673078C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489AB6E5-F88A-49FB-B88C-F7F7AE65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B4421C30-3D18-4855-8E95-433EEE339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13A34444-8104-495F-8ABF-6321E5995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C4C4F4BB-2418-4F77-9126-C53A6A05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DF2630CC-116C-41A8-A00E-CC6800D58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4D1D5A32-1E54-4BC4-9B03-4916CCFDB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28F7D295-8EBC-4ADB-8BA5-492BE2548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B743FAAD-F75E-41EC-9A84-D8EE1478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A10EEF15-860A-496F-8583-4508BDC27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139DAD7A-1AF4-4840-BD51-49632658D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39B7E5D7-6C95-4C3F-A70D-BA5FDB1F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97B624D9-280B-411A-B884-7EAB78CE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1A895533-3523-45C2-884F-07D4E4B0F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CC9E30F4-DAE9-4500-ACB6-20A151877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436D3A83-59D5-415C-8B2C-8B22C6A1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FCDF4563-5ADA-458E-B024-1C6F4B1F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501A366B-CC5E-4C0F-990D-26B30E13A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92992F64-4076-4C25-AC9C-364681FD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20898D62-861C-476B-A8CD-A15389D0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DD9815B7-FD10-42B8-BA4B-185066DD9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6A78376C-E8CA-400F-B343-29F81F0E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71E036D9-E97B-4CCC-936F-5D853919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73ACEAE7-22DC-442C-993C-CBDC43B0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5FCF8DF4-DC3E-4749-81D1-CB174C6D5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A6CD0331-9010-4A52-A29F-291C459E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A1D72A86-3336-4D28-813A-4F26A2B1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9C81F472-C391-4DAE-AF5C-633DC910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41F3DE76-56A3-43C4-95CF-59D53083B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1C864931-3EC0-444C-B756-2C78B1584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40D59F2F-101E-417B-B1ED-61D1FA077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95447143-D62D-4731-9CA2-FA478FC25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A886D10F-C7AA-48AE-B115-B4D1FCA1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4682BBE9-B766-4AD0-AF36-09063388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32BEA009-1909-4C63-B9D5-997BC9776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95940643-CF78-4D4B-B663-5A852B81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C2E01EC2-82C1-419B-AA06-AA21B3B00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BCEA4CB2-49D5-455F-A8A7-B51F6A9D4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AE6FA5E2-7696-4D92-874B-287E810A7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DC27BCFD-1FE6-49F6-8B94-4AB1EEB3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29D5BB66-740B-433F-A91A-2C9C7638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D65CEB45-6D49-454D-8FF1-6C47B630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79FEC50C-4C08-4CF2-9BCA-FA829D06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851021EE-6348-4CCE-9493-6B6EDE8C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C355DAE5-80E9-466A-B043-744729590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EAB5ECBD-E624-47BA-B57A-C452F3BE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B7DC517F-20B1-401A-84C9-2CF1A772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4BC5A4D6-2EA5-401A-895B-87B2BB6C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3AB6C520-8BE8-44C9-9684-74376C63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53FB4DDD-D669-48C0-BE78-D88504D7E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31C96ED2-329D-48EF-8CFC-2CB32F94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C9F11B7C-F6D0-4F83-AF19-DBB85D92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CBB8A470-5485-4695-9D71-685EFD1D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DAE123B4-8A86-402C-B438-4452B830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EB00A52F-57CF-4D83-9656-B9DF701A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34E0E0E5-87D6-4BC6-9F59-C4CFAF608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1FF26472-5495-42E7-8F69-9A8ECD62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13F147B9-967C-4E91-893B-0EE2AADA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53E07797-FDD6-4CA4-BAAC-FAB41B010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C750CDB8-DAD9-4945-BF17-7EA6E34E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2FFDC37B-4A6E-47CE-9A78-A2313EF2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E59245D8-8D38-4D64-AB9F-F23D60E20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CEC9CB52-09BE-466F-8480-C008118D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1C471B81-3378-409C-A36C-D1F21FEC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7014999B-60D4-4624-83CC-7D88BC60C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EB24831B-1F0C-4259-A4A7-264CE7265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5A3F1BC5-76E8-4816-B0C2-9EE226A9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C2CE1A96-7470-4376-A3EB-17E381910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95019F83-9A20-42E7-8EAA-54187B8F7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C837A6DC-AD7F-4364-92C7-27D4117DE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C8CEAA2D-56A2-4BCE-A1E4-0D866D47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5537AD36-0280-45AF-90EA-E0B334AE8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DE212152-1E13-4BD9-97A3-B9F24666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D0911C3C-BC91-45C0-B2BB-DF32C87F1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DD6C7B80-5CA0-4214-B5C2-0B843A3D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FA5B419F-BAC1-4BE6-A5FA-791823F9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80477F30-00E7-4835-BF47-A0021DA96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7778464D-99DC-4B21-BE1B-C7870859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F54AA597-DA0F-4974-8F17-05992AF4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0DFD6F2E-C8B7-4D41-AA96-C35CE34E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85BD7283-6457-453F-9F17-681294F9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D65D948D-CFA0-4397-8E32-97236955F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0F4C0ED5-3FAF-49AE-AE90-96610B86B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5924550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8C67FDC2-FAAF-4B61-B746-4ED3D873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370F4E26-48F8-47D4-861F-F99DDB47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119DF74C-C5CC-4DCB-ACA9-AB63BD475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8F9779A4-ECA4-45A2-8FBD-0CB9B6711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310E2F21-A697-457F-A5C0-0D0A47D6F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1987B78-A6BA-468C-B97E-0E846C7C2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4FB61582-70DB-4B05-8805-D8525168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E7E7C9F7-E156-4E57-9925-1B5EFDD90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F6F321FE-9C20-4414-A6B9-2365B90D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8CA6C0F9-A62B-470B-BAD4-F69D70B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207C545A-7027-4E16-B39E-D10F03266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71D6F048-8515-4919-8FF2-7C404EB1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95BEC9DA-45B8-4E33-B45F-7EBDFDD0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E3F2091D-4BD8-4670-B00B-6DE8F4247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75D671EE-5A7F-4A9A-9BF5-3983C9AB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96302843-E914-4CA0-B0CA-67CED739A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87648A48-C256-4CA0-A3D6-3C3274C7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F1A1B4A-143F-424D-BCCB-1D36C9F50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EF3DBD0A-2010-4C8D-8E48-1CE1EC24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58557744-FBA2-4E43-B6BD-C4B07D759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A6A57BBD-03AD-4E71-8085-DBF96448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A7B87C50-2972-4F75-A52F-FDA5D14F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8A3D4491-2EC8-444A-852F-A659B31CF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FD9A5893-79E7-47B2-B889-6E8E8D7D6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318BE069-FFEF-43E3-B577-69196DF5E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8B33F630-0C4D-4437-AA53-40A8CAB5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5519FD4A-F740-4243-A433-FBA79E17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7D984950-F3A9-438D-8C44-D2FFB585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33AFAEFE-6802-4B23-8CFF-EA646164B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6AA066AD-C3C9-4833-9533-99AA9DFBF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E67FDE74-0202-4633-927B-C421FE6D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50080742-4F41-46BA-AD8E-F9EA5D5E6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64320B0F-20C3-43DC-AEFD-0ECD54B6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32C1D804-2D76-43EA-A180-D2C71AD8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BA737680-A3A1-4228-8FDB-559A6DDFA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E157A8F9-2D2F-434B-9F65-EABB8EA5C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AF56EC6E-ED02-44F6-844D-2350D3CA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985F5941-9DD8-457D-AE98-0CF52F3C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8194B922-C118-4FA6-B2E3-8B0CD78F0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31E0689-4210-450B-B1E6-C25945CAE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1D8A9B03-BA48-4CF1-B006-441A19DE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EDAF0155-47AE-4409-8D05-B04BCFA5E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E2ED5C0E-8586-426F-95C9-2F3EF01C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6C264D97-2AB6-46A9-A174-8C894C95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84BB9596-A214-40A6-9179-034C4A1F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BD798E36-4DB0-4CE6-A163-1E36B87F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6876BA7C-CCD2-44CF-A699-139FA57F4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537455F0-DDA5-4D66-B057-9A5B67199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4E064468-9CBA-4D6A-9AC3-7B8ED31F5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39002036-72C3-4A35-B164-605B4258B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10C3B293-2A91-4385-9778-698929EA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EDF2FD38-7F2C-4B6B-959F-848D3BA27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C1EE97F8-7632-40DE-B5FE-69200E85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6097B79A-FA42-4CF2-9A94-ECFACBFB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063BBB42-2FFA-4BC3-BAC0-3B69FE5E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D6DF89DF-9DF4-400C-8AD4-0A6CAA132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C9783D7D-F2A7-42C0-8E6C-B473CCC0B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44</xdr:row>
      <xdr:rowOff>127000</xdr:rowOff>
    </xdr:from>
    <xdr:to>
      <xdr:col>1</xdr:col>
      <xdr:colOff>722538</xdr:colOff>
      <xdr:row>44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C0769AF6-9968-4C40-97A1-1C2C7372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861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81368150-1541-474B-AE43-3E4DFA74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B0E5D25F-F974-4C75-BAC3-91E8FF627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6E834080-F340-4AD4-916D-7D1249018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761E9EED-AEAF-4FC9-9E06-C8738355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4C60105F-7510-4C52-B886-39F35F30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EDD41D69-2DDA-45EC-BD4E-F133D7B83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7ED2562F-B3DC-4D39-9B14-C865D3F2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C650D017-4C88-4220-91A8-9AB4E349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2BF9A38A-294E-4226-86BD-6F17ECFA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91E1C406-C3BB-484C-A4E2-4F8A2D72D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B0213FFD-BBA0-4A49-93D0-42587C103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5AAD9216-7F56-4B7E-9292-52522D7B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35</xdr:row>
      <xdr:rowOff>98425</xdr:rowOff>
    </xdr:from>
    <xdr:to>
      <xdr:col>1</xdr:col>
      <xdr:colOff>682626</xdr:colOff>
      <xdr:row>35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E6B88C76-BFFE-4C09-8E6C-0578C197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FDD048B3-4AFC-4DF6-9D36-96251B4D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1D80AAA4-2DB9-443F-B203-976EE8485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3C6C2D5D-123E-47BC-8FDF-7F675CBF4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FF31A13D-1FF5-4042-9ED3-AE361843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F854754E-7F7A-4C37-BA80-D94A5D72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C0BF5B03-9A70-4655-8C73-3F3B27B27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D16D5159-44EC-45FD-89D3-EAC901F3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04076F9E-DFB6-419B-8D1F-DDA03C8E0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0D71580B-D88B-4752-9A51-061E4295E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8C8CCDA5-9E2C-4812-9F98-64EFDD27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06B3A73A-62B8-4516-98E1-F8957D74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35</xdr:row>
      <xdr:rowOff>98425</xdr:rowOff>
    </xdr:from>
    <xdr:to>
      <xdr:col>1</xdr:col>
      <xdr:colOff>682626</xdr:colOff>
      <xdr:row>35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866F84AC-69F4-4E7F-A7EA-45841E05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44</xdr:row>
      <xdr:rowOff>73025</xdr:rowOff>
    </xdr:from>
    <xdr:to>
      <xdr:col>7</xdr:col>
      <xdr:colOff>532038</xdr:colOff>
      <xdr:row>44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7B878B30-D51D-4094-BE3F-814614069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8078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E2963FCA-815E-44AA-BD9F-614CAE9DB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BD4D3712-3792-40EA-8C7F-7503BF01D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61472C35-492F-44AA-BD1F-DFD74BCB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4F0B9303-6060-4016-A067-F0FB8A9E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3BECA11C-4DCB-4875-80EC-5723790AB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512B898D-CD83-4097-829E-EA915E83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1D87F34C-9A8A-4341-8EA6-C65FD5B9B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61F25316-ADA5-4348-BE4E-DA7DB321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57567E08-AD67-4573-95E1-DE0223B1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BAACEA9A-3626-4E92-9A43-2D66D6F61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35</xdr:row>
      <xdr:rowOff>98425</xdr:rowOff>
    </xdr:from>
    <xdr:to>
      <xdr:col>1</xdr:col>
      <xdr:colOff>682626</xdr:colOff>
      <xdr:row>35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7E99302A-7650-4F7D-8AF6-12C37A76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40</xdr:row>
      <xdr:rowOff>127000</xdr:rowOff>
    </xdr:from>
    <xdr:to>
      <xdr:col>1</xdr:col>
      <xdr:colOff>722538</xdr:colOff>
      <xdr:row>40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D7879C38-D8A9-4B07-8BD4-19A18D1D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099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40</xdr:row>
      <xdr:rowOff>104775</xdr:rowOff>
    </xdr:from>
    <xdr:to>
      <xdr:col>7</xdr:col>
      <xdr:colOff>532038</xdr:colOff>
      <xdr:row>40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251DC0C0-79B3-4CAE-80DF-46D198E6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0775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44</xdr:row>
      <xdr:rowOff>73025</xdr:rowOff>
    </xdr:from>
    <xdr:to>
      <xdr:col>7</xdr:col>
      <xdr:colOff>532038</xdr:colOff>
      <xdr:row>44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78639F8B-C1D1-454C-B22C-56880E24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80782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6228FFDE-370D-4596-AE4C-F0B47C372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0C0461ED-50F1-4EBB-99E3-65639B923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10477A69-09DB-454F-ACCE-FA3EA1602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B35DF19A-7BA8-4678-BD73-308CF4E48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70220924-B9EE-4907-8E03-F9F19D3CA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1C6D1BE1-11C2-4735-835A-E28176EB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3C46E4C3-7ADE-4A98-B060-33FE9290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28AA836F-41DD-453E-A553-13E72571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29F43601-DC38-48E1-ABF4-BE196C38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F41193AC-2468-4F3A-96F2-DB33B44D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262623BB-4621-49A4-91C9-750F7A9A9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8E404981-DCCE-4307-8759-8984D845B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6CA307DA-98F7-4D2D-9F6C-FD5F4DAA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4F46F0C1-541E-4795-BAA7-9100BD9D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27DA0B6A-98F5-419D-B7FB-222064885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B9AE3653-6C5B-47E0-9460-FF645A921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BF1670CB-25B5-42DE-92CA-35F46C8E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ADA13443-534E-46D8-96F4-E80227C3C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17DA6BEF-630C-4CCF-90C8-640E50E8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7C9C607B-2DBE-43DB-8504-5068AC49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D97C6D0B-FA0B-409C-A03D-90EEF47F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7BD23BF0-CE57-4F2D-A524-73B6645D2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7A77B9E8-241C-4DA1-8C3E-4A69AB75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B390CE03-D1F1-4EC8-B0CE-7D763BB48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D09C0D39-BF7D-4284-ABAA-FE427E987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E9DA38FF-6D61-4BB6-A220-C1EB48C5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63A7B813-AE08-44D4-9651-5FEB6BEE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2F4CAD7B-CA12-4DCD-B58B-4069FED54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CDAD9A6D-FE43-4908-AB8C-E69BA34A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F7B42F42-B3F4-4464-8014-BBE040961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AEBE1EB3-B143-4E66-9F59-E7BFEE52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CC8692DC-1F18-4DAC-8FDC-2051B35E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A48E8599-4DC6-4746-B8EC-087D4B94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E8526615-2EC1-42FD-9FE2-C042106FB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4AAB43BB-143E-49E5-A1A1-FB6372360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128137FE-648B-417F-A8C8-1A5520C9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B6A3B661-9545-40C8-951B-E492B8AF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1F3B43AC-D33C-4514-B776-4E0E8974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D930320C-561F-477B-AA46-CCF0E6646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89EB1C61-855B-4B23-A876-746ABAA8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E180E880-785E-4F80-B3D6-B3AA44A2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2C8BDCC7-3762-41AD-A11F-08E3388C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AE67BD06-80D9-42CC-BED3-864A6324C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452B86AF-2532-42AF-B509-05C5C3136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10815678-6BC5-4232-9D37-182620018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6CA6369C-B06D-4426-AD0C-3559824A9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C6CC4C54-E506-4569-98B8-8E6802D1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5A6BC85B-8094-476F-B25F-DEF785453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7B2C821B-039B-4F2D-95A3-4EBD5EA1F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C9455B33-FC9D-4620-A910-64935541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64965CE2-5977-4344-82B5-D90D4D1F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A57387D8-42EF-41DC-B664-D1A0F57F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08DF0A5B-872D-43EF-A3F4-923D8C1C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0C9A52B1-515C-4B8F-9F5D-0D5F7F897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2BDB22CF-5E25-48B8-869F-2DC3D2C9B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22273ABC-599A-4E5F-A046-85308375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FC914EC9-29B6-4A27-A0DA-7C1372B7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FA41A993-FD04-40E1-BE73-84FFD7062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71BFC5B0-9549-409F-8BE6-4DAC7E63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14A5C71A-38EA-41BC-BE15-BF429398A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CC3E549F-2202-43A0-B853-C0579B63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ED0046FD-D750-4B63-BE32-663C5EE8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D6BBDAFD-28B1-4584-93D1-075ED75C9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5C74B702-DDC7-4ED0-9CF9-4601413A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A042ABAD-25FB-4073-AC71-3307FEED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46606B81-CF2D-43FE-9A64-5CEE1714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5EF86015-919E-4D20-9B31-6DDEF380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9C05E0C2-43BE-48F4-AFDA-4C4E4838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AACD4BC1-E3E8-4454-916E-BAE4D5B8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1C7BFF01-EE8D-41AC-A1CA-D1A15CC2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6B6D9409-0EA7-4554-8ED4-B2FB9F36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52542FAD-6935-48C7-A056-4E89B0C8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5D0CBC96-B495-4A57-A7A5-A5AA26C8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E096A08A-A90F-4390-8F63-B4DA9A6C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D22F6543-E256-4B20-9C09-0D117B10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62EAEBFF-DCD4-4194-9E76-4CAAB0031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2146D75A-095D-4873-B96D-9C4D84A2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545D4A46-3EC9-4505-B8DB-0F89ECB3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5E8D784C-716F-4DE1-9FD2-F62BB130A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6761BE8A-E286-4D4D-BD76-83D3E1EE4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27770E1B-BE05-452E-978C-0007E87D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CA932744-FC27-4CD3-A194-23A4E2F2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BB9EE7C4-497A-4738-B91D-5A228208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8D7BF4FE-106E-443D-A130-105F7157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94FC9BEE-B3A9-47C0-95E1-F71E96CD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42C0792F-D26D-4FD8-966D-893A0828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E23AB844-2C98-4077-97A4-73B244502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0D2B59DF-48B9-450B-82EB-DE790577C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3D5D67E0-F75A-40A0-8B97-1BB914964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43ACA2FC-F27C-4C6C-935C-FB85D4E5C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2B27BD9C-0892-4FFB-9DA0-D3D1CE639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0C6FBA1A-AEFF-46E4-967C-1247E8C5C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32EBE3E9-8F02-45D9-9EA5-59A3D594D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C319EDA0-496F-485F-A492-22DC099FD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64189408-A088-4193-8576-4BE75EF54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1385A9CD-1E0D-4709-B461-515DAE7E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084042FB-ED52-4F16-AD30-3DD0D4EB7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61547981-75DD-43DC-946B-38D2C1F5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392657C2-C0CF-4A96-B8AE-1DF397F2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8769DB4F-ECFB-406C-AA80-6E78404B4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D3063E1C-E860-4F2D-9DC9-E97B507C4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A4281D8E-91EC-4043-83A4-8A4810FB8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F3A12FCB-9282-4983-A6BE-B16C0E4E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8CE97853-A5BD-4173-BE9A-D40BF321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37E86C4C-9F75-4677-960D-777EEAC6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4A15330A-05B8-4582-99B8-52C8324F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D3E739F9-8375-463C-9609-857EED40E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7DC1C7D4-9850-4564-B254-2FB17901C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F8D1D9C0-4DE6-4B67-8C70-8366950F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D8296299-15AA-4E03-B0BD-BDC81C1F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AFE35548-58FE-4858-8049-D83C40D7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EB51C9AB-07BD-4A49-9901-E9D9458B7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713ECD47-721F-4EB7-A734-F11C85DC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130DC99D-16E7-436B-9AF0-668039D19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82E427E6-72A0-4834-AF32-CBF38FD7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7DAB4C73-18C7-48A5-BB6D-DEDAC83A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BFF3FB47-AF1C-4FF2-84C9-883EB5CFD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A444FE8-B952-4A03-AED0-FD2C3DF1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DB56289B-9A3B-4B62-A8B4-51FF71E6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A00307D4-7FC1-4406-99E6-60322BD67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E75B3AB3-9CDB-4DEF-9CDB-FEF8DB68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1BB225E9-1C83-4070-96ED-C43B9A6A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A9831F54-0334-4806-82FF-177B3893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D45AB135-6B37-4E49-8CB0-4CB7CF9B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05C842CB-DE63-4671-8644-76E60DF6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2FBEFD0E-70E1-4B20-B2A2-4C353D5FC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FC754E35-9CB9-4B6C-864D-3C497069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11B351EA-CFBA-4295-A752-B3FA411FA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C0950F40-AF36-4B23-A05B-B43874BC0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F884DAB-6E06-4A1D-BFAF-82BDB013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5878D447-98BB-4B3D-AB03-DCAB10A38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BE72DAD5-9E53-4997-8B4B-7005F2B1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F0736285-D8C1-4AFA-AC78-C1929E06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EA762221-8D03-46AA-A12D-B21EB7F4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3D6E7060-86AC-4E16-BE8A-0CCF36C72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41ADF5B5-7EE4-4C5F-9733-0CBBBA8A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0535A6A7-BFE6-426F-AF97-D59A4554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B2CE2F97-F833-4539-A0E1-211C58A64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9EEA9012-E39E-4B6E-AA27-E699A3B88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DC8D094A-2834-4BAA-9C50-DF2B728C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2AE56C6A-CCF9-405B-B2B1-DDAF4293C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124644CC-3ED2-44E4-A302-529F3441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2DE3E63D-781A-45B5-BD4B-F8E2215C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A0BA9621-D2FE-4D77-AE4C-4C1B9FB82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7FFC7B7E-F519-40DC-9037-CA744B8E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4EFFAB59-1422-40B7-B9E3-C57973D5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C13D765D-9053-4525-A94D-40BAAE3F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FDCC85B0-A606-48D8-BAD3-097105E79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A75AC9AF-525F-4608-B167-B8B4B7F1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AC075834-A80E-4BBA-958F-9617A331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F030AB0B-B113-4EA8-841E-6A3B3A687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C71FBF09-9EB1-4337-BCDA-A4D74E07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8FCE735B-51A5-475D-AF30-B7163C5F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C899F641-DDBF-4AF1-BD27-0B2408D64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094AE8C9-8D56-4914-8ED1-B42634B9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6466E438-4461-40AF-BB3A-00F54196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1366D122-4151-45B7-A136-8AEB58918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AC746A95-4BD9-419A-A903-89EDC960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1E409E27-3DB3-43D6-BDF0-9962086B1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638D210C-EC85-41FC-A091-ADBB38961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CCDAD012-C6BC-4450-A9BF-CA3E65EB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B420D9EB-CCE9-4725-9DE7-370261EA9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241C83E2-48ED-4978-B5B1-F7262D14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14C3D2A0-CD9A-4F50-BB15-78017F3D8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B88B9126-6CC7-47EE-8CAB-4F1B6487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641DE831-B7B6-4FA5-9A27-19A842C7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30BA16AE-5EAD-4956-805A-CE6F96D5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DE2D0023-E838-4943-9CD3-C6EA09AE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73505968-F240-4D35-B001-BBF82B66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47</xdr:row>
      <xdr:rowOff>127000</xdr:rowOff>
    </xdr:from>
    <xdr:to>
      <xdr:col>1</xdr:col>
      <xdr:colOff>722538</xdr:colOff>
      <xdr:row>47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7075757A-386C-42CD-9C5C-F7B016BA1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861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51B7E98B-59E9-41D7-9914-2B639EB4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79A98857-2DA2-44E0-BACF-548C77C65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E3431ADE-D8FB-473C-9C6F-B1CD37682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6DE79630-F3C3-416C-9D3D-7752B420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C779F2BD-51A8-4103-8318-D18D2C58E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B6B55072-A040-46D3-8FDB-1C20E3B1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C10858A3-1077-49DA-9FE4-DFD013EB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1D7F695A-633E-4A73-9E3A-B9160F22B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18CCDCAF-FB7E-4FAC-B680-4240823AB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1A4D8BBD-30C3-4077-9C0D-0EC60DAA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45057CB6-8752-43C5-84BC-C11455C12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BEB1043E-E795-484B-8CCB-09234DA4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D3226792-5620-41DB-A4AB-527EBCA72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A5CFAC48-1537-4556-AC5A-3B5DF7BD5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AF31DC32-EADF-4D46-A00A-910BFE710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0028D689-F4D1-4393-B763-F7C8DFF2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C3EFD187-F9F2-47EA-99AA-EBD0FC60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8D6D6066-5D1B-4782-B638-42756CB8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B3BAE8D0-FA6D-4B4A-91BB-0D4E34A5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9D87571D-57F5-4602-8BEB-A6626842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ED8EAACB-9CBF-4336-9503-679C0228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2462E2B7-7308-4DC2-A32F-87B0A7CF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306262D8-0B4C-4CAA-BAB5-E6A2EEFD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7289317B-3712-43CA-8BEA-17EA5F2A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A0D93462-B73C-40B0-B09F-0F7AAD726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8E6628F9-305E-424C-8610-63EE3918C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8078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57C6D52A-FE8D-4429-AC64-8B506D96A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8F60D469-B40E-433B-9C7A-524D2929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29EFA32E-C115-4510-81E8-4CAFB539F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A154D429-2468-4037-A4A6-2C1B6D65F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5D9AC31F-A3F1-41C0-B17D-4E887BE80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1A7D4C53-C1B2-436A-B476-44E72E593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E0FDF08A-D8F2-4833-88BA-A0846CA5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1856D51F-C827-4669-82CB-F84FA18D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2263F9AE-4FE0-468F-81A0-A5C822B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F6772540-659F-4DF0-A027-0CDAA501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03E5B9A3-22FF-4720-B744-306773BA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43</xdr:row>
      <xdr:rowOff>127000</xdr:rowOff>
    </xdr:from>
    <xdr:to>
      <xdr:col>1</xdr:col>
      <xdr:colOff>722538</xdr:colOff>
      <xdr:row>43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1DC5C85A-E310-4354-93EB-81077EF9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099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43</xdr:row>
      <xdr:rowOff>104775</xdr:rowOff>
    </xdr:from>
    <xdr:to>
      <xdr:col>7</xdr:col>
      <xdr:colOff>532038</xdr:colOff>
      <xdr:row>43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E3A3B7ED-DBEF-42C8-8877-177D1D642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0775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398EC22D-5178-4DAD-8698-99CFD30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80782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9B133BA5-4FA8-4DDD-97E2-E83CDB3C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908C32B1-360F-481C-ACCB-263C4C327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1C23DFAD-F61B-4AB4-9588-6A006F8AA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85F45A46-8838-4F82-97A1-E69897D49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B63BB519-1763-4C22-A3DB-FB5FBFC6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FB4A254B-3A9E-4F24-B19C-7507269EA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CD03CA01-00C9-40FE-82F5-9BD4780E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03721159-2D69-4512-A5AF-CE969703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29B4771E-783C-459C-82F2-50B71DBF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C3120515-50FE-4F8D-9D2E-49464671E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4648D9FC-D2CA-4694-9809-71F34E4A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7A91B1EA-DC96-4950-8C13-12C2ED39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9733F4A6-A9C8-47F7-B926-4F0A438F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260B8466-44F8-4ADF-813E-619BC88B1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9AB2C639-1970-4070-9AC9-6BDBDBB1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8A3BAF53-64B6-499C-A91E-F7016783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05509DF2-E78E-45E7-B127-0D580DA6A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A1F54A3C-2DC8-434A-B344-0BDE4A77E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96799AD7-16CE-49B6-A7F6-877B241B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C68BC229-8FAD-4749-AE04-DE3ABAFE0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DFFFE18A-CDF0-48E0-9321-F034F0750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3FDF9E76-3EB0-46FA-BF02-2D9A7B43D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F82C0B28-60A7-42B1-B499-A4DA8D2D4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DABAEB52-39D7-4FCC-86CB-3A6461807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84B2BF2F-A55D-4826-BFB6-34B7426E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4AA0923B-6134-4897-B056-20AA10A6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146EDBBC-6B72-4E25-BB0A-B0ED9D849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6EF7C05D-3953-4FD4-8956-976FCD26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5289A330-30A0-4098-BEC2-97D6CF13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054B4BF8-5B1C-454C-80F7-26234A019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7C0F7235-BBFA-4BCD-9E85-712EDB426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5A3EE96F-1C4D-433B-96C0-CC9B6B990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D1C13FF1-CE3A-4CE0-AEA7-701DCB44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518789EE-44DE-420D-9F6D-1A9AA210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34DF9276-867C-4A18-8BF6-81DC9CD1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C25D7DB1-0889-4CCA-BF1E-DEBBBF3E7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32D9E830-635E-4F37-9EE6-D6731507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06C906A6-0924-4BDB-AE5B-6483AD7DD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C36DCDD9-396C-4A05-8CB4-C3C57EA27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F8B4E612-F810-4E97-8E6B-30403B05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FD6684BB-BCE0-4347-B488-D6213AE82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86E2ABBD-8636-43F5-8C17-748612377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5FD8C425-B352-4B80-8667-C47D9464D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A9B88ABB-2F84-4AEC-8425-502CACA8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EC78CA4C-2857-4F4A-94E8-435AA4426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4378BDFA-C574-42A4-B260-C427C8B2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A0AC30F9-904D-4411-B8CC-52D1A30E7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21E38B03-D841-40AE-90F0-3AB4ACB61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2E4D0DB8-765E-4E65-9E35-919466DF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F66DBB34-B0F4-444F-816C-0DD297CA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2AEB44C5-84AE-4BA8-9E9F-B939D1545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C63DE56A-F9A6-4B03-9DD4-46E495FB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F753C755-6414-42F3-923D-9CB02ED2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C13E15C1-BCEB-4FBC-9C79-9CB1A51AD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D2E87C8E-24DF-47B1-832B-607CAD5CD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4D66331A-A067-4ED2-ADAC-EDB6A2A1D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CFAFA5A1-28AE-4E49-A326-C637FF6F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A701BDCD-C008-49E9-87EB-D4F8DE57F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92F9566A-329D-40E7-802A-FC109F93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21EF033D-6B74-409B-AA3F-C284056C2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38DF6BAD-E015-4D64-9AED-0ED12F130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E28C8CA4-96F3-480F-8F87-08679CB8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215420F2-B9E1-4CAE-ADBA-9C9C5D16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10C420E7-73EE-42A3-88C9-DE94DBA6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1EF67BB9-7244-47DE-98DF-DD2DBA76F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230365C5-5D9E-4E75-9793-DBD28351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FE0964A4-CB2F-484D-BE13-B0FBF0C6A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6BFA53F1-96E8-49AA-ACED-F7AB8DCE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411F049D-2E46-41CD-ACA0-2B44EF190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4475ED76-1C63-42C7-A36A-4ABA662B7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EF72A603-875B-4837-BABF-51A7FE88C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FBC24CAD-0ABA-42BF-964E-7726BE14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ED1C2BA9-EA7B-4B8A-9B63-9A15BCC70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4A83B259-18EB-4860-BEA5-9E0C02C1D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9DFBB910-83A4-4CEC-850A-4B9773D6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A236758D-4519-4C79-9352-A17DE74E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5FFB5C22-B75D-44C1-AD91-870B13E09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771E213A-2E29-47A2-B757-93110272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CA150B3B-3AE9-4882-81A4-AE2AF5B2B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2459966C-23A9-49F2-9668-F0365492C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94BA6F9D-449D-42C9-A77E-CF65CA993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62038B50-EC0C-4867-9553-B9A51C7B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85C7EF23-7418-401C-831D-C6E60EC6E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B725787F-5E8C-4BAB-AE81-2962C9B8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FDF3F88E-A556-4674-A888-4DE825751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FF4F2A47-FAED-4683-BF07-D73843BE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EBCC68DD-76AC-435B-8B05-7BF09519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D15BE111-6ADC-4F51-96D5-D165082D2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E7C4136F-378C-427E-BF56-863D1E5FD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7B113EA7-8F2B-4543-8683-8E4BEA25E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554F1A9A-AFE8-4B9E-AE42-51598C7CC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AD9458CA-D334-4214-B357-A8EDD453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F80BE197-3BB6-425C-A7AD-C7185FB5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2F676AB6-3DD4-452E-A6CD-58C75CFA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4D730626-FCC4-4167-A132-6FEFCF26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A6C25896-CF48-4DD9-AA48-BED502F40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0A039A3D-D7F4-4AC8-A5A3-F3017F1FD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A775821C-CBCF-42A6-884D-C8B949D1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8E8AA799-7C8A-4321-A98B-B90DB3A4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914C00B0-C413-4BFF-874C-F4B7C22E5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B9DB63A6-CB69-44B3-8D01-1FE64A35E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429B390C-C2C5-44FB-B9AE-1938166E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D03D92D9-A913-4C2C-B372-345D1655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8EC8A2F7-5701-434D-8E6A-B5BA41766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F7470091-605F-454A-9CB6-9239EDC0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7C385770-77F5-4981-80A1-2967A2B20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2F5F27ED-566B-40F4-8853-E0F3CF5AA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4034373E-1994-4E7B-A800-DE45930D9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EAAF7822-F258-4198-9DB8-FA775BD2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48885DBA-60D8-40F0-9A98-06E3818A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A5A7D997-EB6C-46FF-BB34-BE5576B1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40BCAB58-212B-4C34-91BA-70A449CE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58ED229E-954F-4FA5-9ADB-D0222A3B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4674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278B5A4A-81D0-47DD-B08C-1D1D71538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93618390-6344-4652-8D50-5DFEAAB93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439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1E75D182-57F4-4EE4-8458-CECD550D7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484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8B8D96DB-87C2-454A-93CB-360735F94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B480CA-5227-4FAD-98F9-6B0E908AB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EC328797-30ED-4F96-B975-99262D0F7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11712453-95D0-400A-8E16-5FA9D574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259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B26B3D1F-53A3-4B7A-A96E-79C200BA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100F45A0-B677-4AF3-A63D-8EBA12CC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C2B7FC49-0F6F-4811-841E-3F6375A5E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1FCCB01F-FB0C-4E3E-9A12-22103FCF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04A2EDBA-0D18-4C76-A1DF-437BF26D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4674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BB517F88-BA9A-42A5-951A-6CCF9C661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05FA9BAF-221F-424D-89B3-8F648E52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439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10D4DAD8-8F7F-45F0-B302-9385D5C6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484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7EE36D45-86A6-4C4E-A522-5B5ACD14A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3DAA37D-F80F-4C04-B917-9E747386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2C2A3E4F-F1A7-48C4-AB79-687A99E0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49C6084F-FAB4-4252-B902-F823FE27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259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2E84A88C-B326-49ED-86FF-28DB4027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83240A1B-3CA1-4A8F-BDF8-84EB9464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FE369D80-0D46-4FB0-9B48-62D586548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CF60828F-8B6C-49A9-BF1B-E703E0F8E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2E1FCA52-861E-4BFC-995E-5EC6EE46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13828B7F-A95B-4702-A896-943198ED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439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F2CAA368-F336-4A97-88DA-3C6D9734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484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C1DC3E92-06B0-4C16-A5D1-F6A2A12F3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4B2FF678-9BC8-42A0-BF6E-A831E1B5C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D4D6C737-D664-49B8-A24B-5C0BD900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EB2ABD1B-2BC1-48A5-A47B-0E9064535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2592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AE43D9B6-1B6C-499E-9FEC-FD3967DD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D0A21192-49C9-4448-B487-2337A6E39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840E8902-FD84-47CB-891D-5FF8756CA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5B89ED6D-58C2-4E54-B3D2-B51D84B8A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CCEB33F2-C691-47A1-83FE-E5DDD1E58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F0F93102-3C97-47E4-999A-DD6ACE0D4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439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1B46BD05-66B0-4C59-8AC9-0892FF296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484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4312405A-5388-4FC6-B2EA-B57A2A31B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E31E446-F769-46EE-8E62-B030E7ED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9DAAB2FC-12B6-446A-BD11-E5325895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661ED14E-A3C4-480D-B9BA-28802BF4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A291BE4B-4CF5-4D82-BA19-8F7230723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998C55A3-F3A7-4919-9E52-F6F36CF5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5838040B-69FD-4A5C-94EF-CBEDDDC3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EBB583DD-1EBA-4894-BFE0-E269DA59E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4674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12DA918D-B011-44EA-8C78-D15B4705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E8AC85B0-E2E7-465A-BCF3-9EB0DDA34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439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E3168D9E-A987-4306-BDFE-FFF5AE47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484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0FFD11E9-27F2-40C8-A8A2-EE0D5E82D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A883B00C-CCA5-4F5D-8317-C9E932FD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EFDF2C0B-9C5A-4567-B55F-4679E52D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B212F688-460A-4BED-BA45-3D005E5EF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259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03292154-DEF2-4511-9E67-0420B5F5C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532A381E-B48D-47F7-BDA5-0A2A179C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5F6B4FC3-3275-4428-89B4-80EBF4540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BFBFF833-9A58-410A-A861-4FAD6FE8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47</xdr:row>
      <xdr:rowOff>127000</xdr:rowOff>
    </xdr:from>
    <xdr:to>
      <xdr:col>1</xdr:col>
      <xdr:colOff>722538</xdr:colOff>
      <xdr:row>47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2B66CB36-6C56-4AEF-A6FE-8C7158ABF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6713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C531B4B9-551D-48A2-A794-1C2B54060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4674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9FAF8539-2AB0-4CC3-A584-7366D33D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D08BE3BA-2B97-4671-9DAD-ED27FC54F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439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68CEEF58-6F86-4D55-879C-24D805B23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484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D6E8DFD0-305D-461F-BCC4-8DC7B346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5D87E6D3-FFD7-41F2-830C-F79ABA3F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077F000C-207F-416F-9F09-AB79A970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A23BEDA2-09D2-451E-B71A-058261DD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259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4D6241B7-F689-4353-B642-C9D28E2D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4AD36CAF-9BCF-408E-B980-47585409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BC45E7F8-DA63-46F3-81BC-54F5362C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27B7193C-1BA6-4891-AF1D-4A0D95D0E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E32F27C9-99A3-4551-B323-E7742BA9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99282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8385B5B4-08ED-4677-B7E3-AFDBF8069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2B18ADFD-1B18-4928-ACB1-4F82BCD9A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439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AE44730C-BF60-40D7-9D1D-EA70FCC16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484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EC8EB5E9-0FD8-4432-AB12-B35B872DB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81111A0B-8BC3-4857-9031-5A7981CC1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2D9351AC-8FD3-4920-83A0-70F69A8B2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64BD6E0C-250F-444D-8F84-BAC8B16E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2592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0F766ABC-60A6-4AE1-B7D7-2A0BE6DCC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EEBC8EBD-98B0-4D6B-B53D-9FE9E5D4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CE8AE0EA-20CB-4846-B895-69CA8B17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46AF1AB6-F836-40DE-A2FB-65518BCB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C23E77F4-86B3-4B84-A996-A0E412AD1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99282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E119A0E2-7C31-410B-84B8-2514F14B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81450" y="116173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2FA442B0-9EE5-4BFA-862A-67D5F451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5AE328A9-3B98-4F7C-95F9-91EB4608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439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50A55477-6381-4C8F-9534-4DEA3CFB6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484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7864A0A9-BD1F-4BCD-9882-4FACC219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F983D93E-B82F-4E72-B7B6-4D00C097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0124B6A9-87D9-41E4-8F11-0EAE42B54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10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F1AA39A4-1057-4634-8A00-721DCF4B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BECFB79C-FF31-44A6-932D-28DA6ADF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A3BA8738-8C50-4136-8704-D794796F5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A38FCA85-5395-47D3-9E7C-7C7DB676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579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0B2A3E81-8258-4808-A9D1-61438311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99282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43</xdr:row>
      <xdr:rowOff>127000</xdr:rowOff>
    </xdr:from>
    <xdr:to>
      <xdr:col>1</xdr:col>
      <xdr:colOff>722538</xdr:colOff>
      <xdr:row>43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51EE3A80-DFE7-4D10-A15B-B355152A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09093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43</xdr:row>
      <xdr:rowOff>104775</xdr:rowOff>
    </xdr:from>
    <xdr:to>
      <xdr:col>7</xdr:col>
      <xdr:colOff>532038</xdr:colOff>
      <xdr:row>43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78A04400-707A-427C-96EF-2B812D57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81450" y="108870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365C9EF3-B551-4699-AD9E-CEE7B1879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981450" y="1161732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91098954-E0CC-45C3-88A0-BE891137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10374D10-BF29-47D7-B0B4-20BAC9A4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20F3352B-4B53-42B3-A419-61E529DB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E3A4B33C-9F4D-4F09-BB68-4876F254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92C2DA45-F555-4606-A989-6FBC3B34C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B6B02373-A191-4E74-8C31-591116C5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142CF484-64E0-47A2-9BCF-729AF22C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10563C4B-1379-4F8D-A065-258157921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A4759763-3353-432B-BE32-9635F3EE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EBE0E475-AA08-4A97-9F92-019FE2F9C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308C6A58-CFE0-449C-8961-ABB4594D7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CB273400-C912-4CB1-BD6C-9866E89D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102C6518-5273-4EBC-968E-CFD5E0885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1D2E822E-7FE8-408C-9BA2-C81C9F08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76464D5B-136F-4ABC-B0A0-F3F4F0B7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2B675651-D985-4B44-9F72-99FC8E1A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6B33B1A7-024B-42E8-91BE-452B58B40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6500EC7E-8BD0-46BB-8DBC-D491701B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3DBC4BA4-1044-4393-8861-400A83A6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8B6670AD-155A-4D8C-B3AA-4A12E031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9AE3690A-5BC3-4392-BCFB-5CD70D77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4C8650EA-AA8A-4A54-B099-F3BA5DA62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80490324-4D14-4322-BC78-76C9697C0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11B4A537-C966-45CD-A1FF-AFDDFE60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03CBFB6B-9D0B-4489-AC63-4227C638C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3DA5A40A-8582-4E94-8175-85D99CE5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307BE78C-7C7F-4536-BCEF-D6ADE5C04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C5F848EA-2A81-428C-AE1D-44C2C7144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98859930-65A1-4B7C-B853-F1A738C71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CAAEB825-05C9-47A3-A543-5369598F9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E0CF7FFA-D260-43A7-ACFD-1D7F05682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A939491B-6480-4805-8B40-047AD2806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90AB4042-A060-4117-9FE1-52B530B69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F3691AF5-5F16-44DB-B021-9062712C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B90F05D5-DC81-408F-8F01-01D53D415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B9A56120-5BF3-4070-AC7D-5C1535119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86376C50-C821-491A-B2BD-EE462AFD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BE71AF7D-3D3D-4BC2-BD71-445E3BB1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B528C93D-8A77-4B38-B6A3-F021AC70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CE1C50B6-683B-462D-9DDD-5DEEEE6A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F4E27E0F-76FA-4552-9F35-400B8C42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E663AFC7-7E55-401F-A63E-4CDF2CA5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81A70FE0-F0C4-406E-A199-A56A00C8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1F8B3E20-437E-4C43-B537-7905712A8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AF971D0F-AFD1-4D94-AEF4-DA6BE3BD3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E8F8123F-1D15-4D11-BF5E-79DD43D4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C670F1C1-A380-45D2-90E5-CA7E1B213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D5488EF9-95CC-40AC-B54B-D2A26AF3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2A4C59DD-BA6F-42DA-A92D-99479C50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7895FA47-8A5F-4D63-B541-3D703A03D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E8582E2B-5214-4648-AE62-04F602762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67188AA0-46CD-4CD4-88FB-13822F177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A675995B-2D42-47A0-A2DB-83FCBFC43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2C451E83-A3DA-4ADC-AF1B-3CA0DF03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3E188D44-318E-4681-B71E-77916ACD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B9512029-E061-46A7-9CFF-94D802A1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F746A95C-38E0-4245-BE6D-EF0DFA2B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F62185F1-29DA-44EE-A2EE-B30EDADE7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F0F33244-A1E7-445F-94AE-F16B8CEF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74CCB943-8735-406C-B64B-DDE19333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751E246F-4B67-4998-A17A-41C3E3577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493B5017-72BB-4840-B4CF-1132DFBA5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CED5EE73-113B-46BD-96F6-AA0E6290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FAD22B87-AF2D-4342-91DF-31F2E312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81FB44AF-DAB3-44D4-82BB-31943403B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112B81C1-4E33-43B9-B138-1205C9943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E6380BA4-DD3F-47FB-AA9E-7B8F787D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DAD00EFF-A81D-4ECC-B0C9-521BA4A37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60785C0F-56F7-467D-9AC8-EF2B1538C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8D170E8C-71F2-4D2E-B02B-1AC4EDB95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9009205E-3F0F-4A39-B185-96DDCB928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8CCD1E9A-2D50-437E-8641-AA08F2F43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E00A9C0E-3697-4846-AD0B-D7B6CA5C2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D448E15B-5083-47F8-BD7C-0E505ABE8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8F7499E5-F3BE-449E-9CDF-13364B09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3B965B5C-C2DB-4AB3-8042-C8AAF2CF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38193333-2668-4443-A21C-2944A92A9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36D9486B-AD20-435C-92E6-6C519A364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C92FB038-B6EE-4F5D-9D30-B0D82D69C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50428FC6-E52E-44D2-9347-36CA7EBD4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509A5870-1E92-4CBE-B653-E59A74ABA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A77D3E1F-C294-4E6B-BE9E-749CCDA9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561F24D8-D3FD-4A2D-AF30-7F8360D5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5590FBA4-26AD-4C04-91E0-CD6A62C6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D9642092-81F2-47A7-A987-0FF1F2BE3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B2614157-CCDD-4665-BAFA-4E5C667F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118769D1-6DE8-44BD-A85E-C72AACBD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65DBD343-196C-4EF4-AE8A-98A6157F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90FAFB74-41E9-47BE-A76C-1EC4A163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8B98579C-73A6-4241-B612-CD23C9D1C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48E006EB-0CFC-4ACD-BC6C-E023AF5A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D9F5D0A3-E3C6-4698-B4FB-20F56CE7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8043435B-2B27-4547-AF9C-F0318549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AEA03CEC-1A83-4888-BCDF-9D14C8E5F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DEF6FA98-24F1-44F9-AAE7-96FC39D42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795B45A6-7704-45D0-BC6D-D6F908A97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66A12A98-DD05-4046-A729-8169E60D4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1A0274B8-AE5B-40AB-B7DB-8FBF29272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819682FA-FF25-40F1-8478-3676CEA3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0B645CA9-2724-4F09-875B-724C5470D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E5C7E5E9-7A74-47F7-946D-EEBAA9887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617D6C9B-97F0-4315-A6CE-F86FCCBB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F5E37890-B186-48F3-8163-480C3C640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B7A354F3-02E7-4956-BCAD-74CE56AEA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8E7D0C81-C8B8-4E9E-824D-F1654A07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BCC80E60-E523-4F28-91D0-5936862E4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2A593A87-1931-4A24-8E2E-FFB4C2CD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9DE88A56-6DC2-4C82-B926-AA1F7A93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CC949FC1-03D9-4980-82F0-6A146F220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0FEFC4DC-388E-4CDD-BFAD-5FE5E77AF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1B97E1BF-A560-4261-BAFF-1B0F5228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0095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C4A0870B-C4F3-496B-97F1-E6F181E9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375" y="5924550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CE14CCE6-9D82-4FA3-98E4-32F5A9B8F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436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B7F9D06-EF9F-4D36-9BA3-FF516089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167C900F-BF57-437E-A669-A8862D628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41E60F66-CDD6-4330-90FC-8510718B6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92DF21CD-6CB1-4490-9EBC-E6D65D6E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F03ECBD-D61A-4D3C-9294-E07C61F6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C919A470-7E52-4414-BA3D-DF4C956B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A3FDA4C1-C80C-4042-A54B-E4B1E40F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2622EC8F-5B3A-4710-96BC-79298D41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EA6CA0AB-F929-439C-8154-A46A60934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D6E80B0C-1B4B-4E33-AAE8-E6727BBB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EF841719-F8B6-4807-903A-202D618B4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66809824-42A8-4157-A757-BDF50BB5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436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54547DDA-19FA-4EB0-AD80-8DE04E7B5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4AAC4719-63FC-4E1B-8EED-ECC10CFAF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51B46F32-27B1-46D4-BAB9-2F54CC63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52FDF267-F178-41A2-96AB-5EA828BA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9830F970-EC7E-4EEC-BE27-20F92A447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CE0F1F3E-CD0A-4BA8-8DBA-B5A936975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BD9A97B3-C265-47DA-8A09-A14355A2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9EA1AAD1-2144-42EC-8C8B-40847415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93B39B60-ACD3-41A3-8CF4-BA4A81074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48B35570-0F15-41FC-9D06-55F8727C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A11B5F3D-1980-4D40-B644-7BBE844E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CC4E4D15-BED4-4646-B1C2-9EAF3023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C58F1FAE-32A6-4F01-89CE-166296BE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784C0A23-BA72-461E-863D-C1007094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C69E51DD-4913-4ABB-AE89-2B480772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0B269F7-304B-48E6-B779-333F3F74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82ABB727-6DE3-4BC7-AB1F-D0DC7BD3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24722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A563472C-91C8-4486-B761-6DD36DAA1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113622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CC9C5E3E-33C9-45C8-993B-71D51161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96825C8C-507E-4FD0-B5FB-4708EBDD5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2A7B801B-5C0C-44BC-953C-692AE7EA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DF836C10-6AB8-4512-B0E8-37C5D06A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F57AF479-C102-4D8E-9138-03F3451F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0695FE34-97AA-4A4D-AB13-F16E08F7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B04BCAE8-43CF-4A74-B67F-A85B2AA4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6B413F78-E95E-4822-8B42-8FC702AE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CFBA199E-0BB6-47EC-B9ED-1B9492E2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8A52460D-0680-4F8D-9819-C961D967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B2DAF945-12C5-4DC9-AF20-2673E335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663A91D5-5557-4109-9C7F-9F7B182C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0BA62ED2-73F3-44CD-AF13-4377BB34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C5ED8DC6-B13D-4488-96B2-66571FE6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0E62CDF3-B0E7-4868-A199-FE633E60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436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E6007C2A-DE94-4825-86DD-90DA3905A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D7DDC6B4-8C16-479B-8D87-DBD0C3D9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7612653B-F6AD-4EE3-9DEB-2E2530816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79C023EC-86A5-43E8-AEAF-742245435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E30F4687-EDA8-4A1D-8C59-395956392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73ED4DAA-AB95-40DB-B31F-5501FA3EC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72E5EAA1-A0FE-45F5-9B6A-00A9EF23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D3FAA0B1-D5A6-4642-BEE3-6E09CE6A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8DE9CD12-3CB7-4314-AF94-9A60A0A9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BCDB26CF-6E56-4B13-8ED8-739E57E46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09C0DE93-A626-4E83-834A-5C7BCC89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35</xdr:row>
      <xdr:rowOff>127000</xdr:rowOff>
    </xdr:from>
    <xdr:to>
      <xdr:col>1</xdr:col>
      <xdr:colOff>722538</xdr:colOff>
      <xdr:row>35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B97B43D9-7092-479E-8629-6EF84F51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7279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BF2FF469-E6E2-4C8A-8571-37964DD43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436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8C9E1C21-CE67-46FC-AF1E-9670610F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2B39B9E1-A808-4E6A-A81A-D693CFBB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57CD5E5B-EBDD-499E-BCC5-BFDDB30F2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64CEE141-B679-4293-93DD-AA1B4AA75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213F6562-64BB-406D-9F4A-332604751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3CC972BF-90EB-4B25-B85A-258449A55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9DACB807-99AC-49D1-B493-683B80F2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A6F623C2-270B-4ED8-A375-C0AB576E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DEA9101F-2249-4469-8E05-E2B97388D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221205AC-7733-41A6-BDCA-D936F385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18112245-4A95-4F68-8DC8-13B5158E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D60853DD-078C-4CFF-848A-EEADDCFE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DBE23E66-B232-4C3A-A276-D718B8516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47FB88E4-CAA9-4032-92F1-7D5B6044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55FBB19C-84A8-43EE-80C8-EB71DB3DA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B4BD6B8B-6A7B-4A7C-841C-8C8475E3B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5F414C2-4994-4841-AF77-3F27FFE4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B7B486AD-7E2A-497D-A325-92F2B3DF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24722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60DC12D7-AE94-459D-9E69-8F392415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113622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B63D0F66-8198-4CED-8452-01F0E94C7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E840CC97-5228-4181-8E1C-BA23C7C60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28626FC2-6941-456E-ADAF-1EA8A0279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582E82C9-4D61-40AC-B8E0-C99911A1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AD08BC3F-63BE-4CD7-9349-A09FE2FB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6DAEB4E8-A6F6-4405-ADE5-B58B2605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57650" y="76739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C92D6A04-264C-4458-B4E2-10E0B21FD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3639B27F-7495-4CE8-BAE0-17DFD74A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E118CA8E-9392-477B-9344-FED86F7D3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9F52A07A-4323-489B-890F-FD690F48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82F8D8C8-9D47-46BB-A16B-74CAA99FA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C72992D9-DD5E-466F-8AA4-773D8ECA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426BD4C8-6A58-4C7D-9E2F-EB7E244BB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85A284CC-14D4-4ACF-BCF6-65599867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AA6BDD20-A0BF-4B0C-B0E7-999093F3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41B15F89-0420-4D92-9F4E-851722F92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BFABAA69-3F42-4BBE-AC51-54E5849C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31</xdr:row>
      <xdr:rowOff>127000</xdr:rowOff>
    </xdr:from>
    <xdr:to>
      <xdr:col>1</xdr:col>
      <xdr:colOff>722538</xdr:colOff>
      <xdr:row>31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56D89DF7-85B8-4C7A-9C0A-F99F1E0A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9659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31</xdr:row>
      <xdr:rowOff>104775</xdr:rowOff>
    </xdr:from>
    <xdr:to>
      <xdr:col>7</xdr:col>
      <xdr:colOff>532038</xdr:colOff>
      <xdr:row>31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26A77274-3E41-4E71-86BF-CC4A8C0D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57650" y="69437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01E71664-89F6-468D-8CDB-1E897F52E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57650" y="76739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D8902C5B-71FE-49B9-B750-08F507951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435CB0D6-9771-4A5A-998B-3E78E93E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15776BF9-707B-4EE7-9B43-D68A78DF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184D60DF-AA2B-4DA8-8F7F-892A9E72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D60D695F-B132-4970-B493-C20BED712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F46505D6-EEF5-4365-90CB-90224C6E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55AC1AF4-EEE1-47A1-AE7E-798016CFF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592FDC77-2574-4065-86F5-85497BD19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FB76894A-49F8-4CDB-B898-35E80503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CCA058E7-6D77-43D0-877D-DF833DCB0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6775048A-DAB9-406E-BBDE-4118D502D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4CEED93B-FD4D-409B-ABFB-FA0F2F7E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E2457CFB-696F-4B5D-AA9B-B1295A481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EC3EB937-17FC-4486-BC9A-02824AB91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C03F8A33-1D27-4AB4-A054-F001643D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EE22A677-9849-49F6-AA08-EEA82255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5A4FEBC3-C192-4908-BA20-A7A8F4A6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288D5530-17B6-419C-90CF-A5DFC821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C6C6AAF6-731D-4EA3-B5AA-E7F511E1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AB526944-7B3C-4845-9B2B-AB0D5040D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E3DECE87-1FB0-49E0-ACC3-B5181EFF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EDDC5632-3170-4EB8-B73F-59B6EE7C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099D41F2-697E-4D91-A6F9-338F7F981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CDE731B9-5BAD-4144-8C3C-4E0DFAF8D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0834620D-B587-4281-985B-99AE40A2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888B844E-4532-4F2F-B3CB-EBCCFA7F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032CB005-CCD4-44AC-94D2-7B8CF55A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1D8AF2EC-A118-4458-9DAF-7B6856CE1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402B9F23-7FD7-473B-BBE3-102D7530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CD29472E-B79A-43F8-A10B-7B4AC1A55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0312249F-B7E5-49D6-958C-418BEDD8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C49FA90C-E2E2-4B12-8815-6B0D28F3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69148F5F-5CCC-4944-B8E3-AA320D474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2FB226D4-2BFA-475D-AE8C-516AA33C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16A1CFD2-075F-415C-A065-16809104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DFDBA36A-C27A-4E70-A4B5-C02A07B08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63390F80-4C65-4780-9CD6-9799DE85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08948B93-2440-4514-82AA-FDB6E3DF0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71C7227C-B7D4-4EBA-8C41-A772EB09A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504A57E6-5890-48C1-8E70-AE062C5E9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EA0B34D2-FD2E-4ACB-8BA8-E16341B4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889DE040-CE39-4E6C-96B1-A3FE51391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378C7BE2-A477-4A81-8581-300B09EBE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5DB6E199-B809-4F46-AF5E-AA5EEE87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A5BC4723-4C33-45B4-B997-C7CB1A68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D5C560D6-8969-4AAD-B4A8-1434565AE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54EC0141-6BC8-46C5-870C-DBECD7B43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AAD8860E-887C-437E-830C-5893E1AD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E19B0F70-5AFE-4013-A470-4B5649B6A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2DCBD153-5282-4FF1-8243-95E59034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A9BC9CB1-D901-4B03-A3A0-05F6C3CE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61EB9284-FAB0-4ECD-8EAC-D91F99E8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8C9AE277-B524-4B60-88AC-36A9AB3B4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5308ADB0-BD2D-48CF-9471-DBF2028B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1E2E7502-1732-4A6B-A012-C5819CC47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2C030FC3-B81D-456D-BBF1-3489E2BB0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DD177396-E37D-4621-9014-2098EEC2C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5767883C-0506-4659-AD1C-67C5A11DC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E120D560-86D3-4C4D-B993-338D20100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8204ED82-4E03-4904-A6B9-DC6EE27D3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C31BAD3E-0E1D-4C89-BC51-D47C2D7A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9005A9CC-303E-4C4F-9DCD-B1AF03DD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8E34EED6-8D81-49C7-9B91-EEC47FDAC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66F9BA0C-42E6-4F12-951A-959B462C8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84B22807-EBBF-4152-961E-B44D3A80C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7C56A401-33CD-472D-97B4-409DB036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8770FA70-FEC9-4D30-B0E6-8C7333868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AE576C77-3104-4B8E-9733-40C15AC3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00CC8DE2-E537-4F20-B363-1EC1B6CB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3E6D9800-7F93-4622-B609-D5962DE5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9AA929D3-858F-4C90-8E01-F01D98676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8D7CF25B-130B-4084-A75C-110EDC38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7027FED2-F754-4F21-9725-7C0517DDC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33354541-01FD-4114-9A86-0D17F0628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C83049DB-71F2-464A-ADF0-6CEA14362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4DE4A6CF-6F07-4FFF-9F0C-276D42E8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9B0F29B1-7FCB-46F8-A89A-F6C9BE285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B26B6748-6AE5-4382-9AD4-3EB312FB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124E9488-7264-4B64-B150-084B44E98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91A46B28-92A8-4AB0-AD1F-CC89EF8B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C406FB7D-B4DB-445B-B8A1-79D93D9AC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45A97F31-DE07-4F37-AD80-5981A841A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CD58FD13-4492-47B9-9D10-7F7F9DE0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E6EEAC98-B1C1-4D5F-89E3-ECB6CEA0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723A3E3F-05B3-4694-9EEB-EECA68C5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0497153C-F5FA-4015-9E16-8FB9DB9D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E0B6F04E-4965-404E-B7AB-D085A3A50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5B203AEC-72C9-4FF6-9027-70BF9049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473CF324-D005-4115-9F26-E0B28352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E167A6E5-0934-4EFF-99C3-26255F47F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3E53A4C3-102B-4BCE-91C3-19DF8A84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0ED47B8B-81EB-45B4-8AAC-79951C93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9FC11FA7-1681-4CBB-A98D-B1467D73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E998A2B1-9996-4B77-833C-D489BD2A1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0361CBA4-982C-4378-B6A5-0DF5BDBAF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36A61644-8023-4CC7-BE25-24FB46521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F8C33AD4-19F4-4659-8B72-2A49CB70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8DE29D60-4108-412E-9F8E-36FD3196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681809F5-5D73-46EC-95A9-41DAAEFCB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E0C5A7FE-1B08-4F58-8F4B-5FAB1226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04EC9591-6924-4111-864F-25DE9DDE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AC025B7D-1282-40D0-8299-CB49EF4D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8CFE1ACA-D9A7-406C-9EFC-7784096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1D1DC3A0-61D3-4AA5-B4AF-9E7B1907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68230B39-63BE-4C18-B7A1-4420E0B0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2F89A707-A748-4929-B1CC-8DFC64BA6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CB2BAA9B-9F4B-4F5E-A075-3A2F56B0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54F1CDEB-9634-4219-8D70-14055C999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F717A399-08AA-485E-B072-CCF797E22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B9FB4A45-9C64-40D7-BE4F-42C5B371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54F2EDD3-91AD-4E10-8B2C-ACEF3A46B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39C0F943-218F-44B5-B154-CC17A5F1B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943350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3D649E1-7A8D-4701-8A4B-577F02233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6F2A8095-5EB5-459A-AD38-3ED8C257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2991F101-B1FC-4143-A6D7-6F5E7905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F2E7D064-E16B-48B4-984B-787BEFFD1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6A851D62-2ADC-4F1D-A8D3-A28880B8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4702A84-F38D-4CDD-AC79-11454AC6B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7B406A03-5234-45FD-8214-A3221C2CC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F237D6BE-E2B6-4F9F-81E5-0CE0C062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C18C516C-9EA8-4973-8EFD-5758E6B7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C29DFC18-0D03-4239-97AB-9703FDB0A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55106D2D-BC15-47DE-B3BA-6C4774EB5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C5ED34A3-B342-470F-BF0A-17B8E3DB3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5A3A27B7-0254-4285-88B5-E8D52ED3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1DEC6957-97D6-40E5-863E-B4A270E5F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652A87E4-484B-4DC2-8A6B-AE5CDA223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11CCA5DD-E07A-439F-A0EC-660C8A55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1C1AB071-4512-4838-819A-9A605282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0EE6A0F-61FF-44CF-8FC7-31B1DA04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C77C380E-E710-4C60-AA47-9388A54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3FBC5592-E5E2-408E-994A-2F4E23F95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84BB14BF-428C-48B6-8F45-2D485612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27B9DE27-8431-4C1F-AB00-FD381DBC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B7EC5608-4866-4814-B96F-6A0A22561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59A52B3D-091D-47A8-B73C-99B93386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197B86BE-E9DB-4C54-B775-F06D22E40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F48AD4B0-E0F1-4415-AFFE-62BAC7A4D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9703327C-170B-485F-9619-8E4C6788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63037BB3-F0D9-4895-B986-061389A6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C90E30B-C089-4004-B930-99F0AC2EC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C12C8C5C-A7A4-46BA-B854-E6FBD139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06F3903C-FD2E-436F-B3A4-294E6F55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DBB28D7E-B2C7-4A2E-A27C-1AEAA79F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ED2E22FA-3132-4A6E-9CC7-BD12AC8F0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E10AEB20-D62F-447A-9C9C-F162920E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C2676369-2994-4C97-BFF8-E13AADB7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69524DBD-63D2-463E-9BB0-60613A40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F3841114-98C8-4E77-9C5A-7327088F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4713BBC2-D44A-4FDE-A26A-45D1E846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433164E0-C778-45E1-B623-C73AC55FA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FD4230A6-1891-49A0-8C32-0F272B940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25234FF8-B751-4C4A-9249-73DA30192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64B43CBF-6B76-4AD0-957E-5CD1A880C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81711727-F964-4760-A25A-C032E06E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1F64C043-EEAE-48B5-A6F2-EC3773E29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C763E348-9EA0-4E9B-BDF8-7500CED1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C853F999-0511-4365-87CE-5A8E1F63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49ABD2F9-276C-4072-AEAC-E0940D82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E3145D40-FF72-4395-A2A8-6D900598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A697F63E-19A4-48FD-8B89-FE333384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2A1D03F8-BA59-4DB6-9415-BB36DEDD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2273FDE-4069-4D61-80C3-CF3DAF77A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AD87202A-4CCF-413A-B73C-91B946E4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6A606350-51AC-48E8-A70E-802234053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03DF0BB2-402F-4389-A6CE-7415780C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F7194023-A16F-4B88-8451-85EB7EA8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BC3B28DD-EBE2-42AA-8F35-67E584E40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CF102CDC-76EF-417C-ACCA-380C0485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35</xdr:row>
      <xdr:rowOff>127000</xdr:rowOff>
    </xdr:from>
    <xdr:to>
      <xdr:col>1</xdr:col>
      <xdr:colOff>722538</xdr:colOff>
      <xdr:row>35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0C88307C-5F08-468B-B814-6DC2D7C8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7279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86DC7112-5CBD-4EDD-9203-E79035A0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2E5297FA-C533-44CB-B8AB-FF09FF65E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0F623228-9E06-42C3-B878-4911BB2A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669BF4D8-F9EE-4713-9197-9A7BBF21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C2C459CC-633D-43DD-847B-F034D2D91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39193B7D-E93E-49D9-96FF-52201E6C2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21E1A9D8-B61E-4D9A-9D8D-E0D882177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CB1EE49C-80EE-4E47-83D0-0C9D27AFD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26527744-3FC2-4A7D-A847-29D6B83C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D0E8672C-D9FD-4D30-B86F-46C5EF6A7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E5C7ACFC-2FDD-4D5B-A632-2185A6DE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E333999C-35E0-4A62-9162-90095EC4C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5F1992AB-5EB4-4434-9396-9113CA4C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0D0B5E95-6166-4FBB-A30B-E8CA47CD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3F7E65E7-1999-4118-A18F-78B4BEF8B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1C9D7520-608A-4DE7-846F-D5F7721EB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55297ED7-52CF-4712-92B8-305C9CFC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8928BD6C-A5C4-4FA8-8EDD-28F9FC723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25E4E5B7-77EB-46BA-BE3B-00C737EE1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AFEDA0EF-5FC6-43B5-85E4-BC0DFDA4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EFCE9F58-8608-45B2-B568-15B27D05C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900526D6-A2A0-4287-9FF5-C0935FC8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D8216278-B3F5-4F68-A72E-36BD6E9A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579E38FB-A949-4E0B-94AD-7DAE96A89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99333B7C-2EC5-4EE2-9422-ABDDAD2C4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794B0137-30C7-4A65-9FC4-20EF568FE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67175" y="76739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1AA8A8DD-CD81-4138-9744-37BF10929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B3576C0E-159E-44D5-A6DF-6729695E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2CD54DB9-E0FD-448A-82B8-6AD7952B3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0FE4FBB1-0408-4B0E-B91C-74E2431AA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E83DE12B-E944-4F2D-AD68-95F72C39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E0556D4A-E3A6-45F2-BFB8-FE8115FE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9BC0F635-7F33-4571-9ECF-99D1DA16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CBD0C819-0078-46F9-9E90-DA70D58F6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8A5B588E-7526-4574-AFCE-FD79340D6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F3AD7CD9-F1D8-471E-ABF6-3D58C919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3DB7DD6B-59B6-430F-9F9B-92263CF2A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31</xdr:row>
      <xdr:rowOff>127000</xdr:rowOff>
    </xdr:from>
    <xdr:to>
      <xdr:col>1</xdr:col>
      <xdr:colOff>722538</xdr:colOff>
      <xdr:row>31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9C988B3D-EAD7-4B4F-98BB-1C32F188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9659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31</xdr:row>
      <xdr:rowOff>104775</xdr:rowOff>
    </xdr:from>
    <xdr:to>
      <xdr:col>7</xdr:col>
      <xdr:colOff>532038</xdr:colOff>
      <xdr:row>31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A962CB75-B330-4F3C-BF10-9E1E801E7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67175" y="69437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E5F22080-BD9C-4D67-B106-F0DFF4F99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67175" y="76739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EB970DCA-828D-4EDE-98EE-D9C76211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8AB3491E-D2CB-447A-AFDB-5134DE09B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31F39C7D-F7EC-47A9-83F2-484CFF9B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89A5CA88-2BFC-487C-B924-4D2AD5999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8B28CA3C-F799-4B7E-8A10-49CD91AC2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34709964-72D4-4529-9E46-55B95C77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F4ECF260-24DD-4CC8-A76B-059ED323C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4CDD29BE-AC62-4B27-831E-C17A7BF5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CC4AA662-D28D-4F37-847C-7BE401C2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72C739C4-F460-4ECF-B3D4-76C852CA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48378454-D8BC-47C1-9C61-8E2E624F0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B23AD9D5-4188-4114-A651-535B1F167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DC0FA753-741F-4576-A4F4-C9DBF3103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86E68C5D-86FE-4AD8-ACF6-AE2F629B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87522E8A-FFEF-44C3-AF0D-781639A54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5388836D-7DBD-4869-B4C5-A03592B68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672D7CD8-EACC-411C-B1DE-4318DC8B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B62449AB-EF37-4B54-8173-2A600A526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EF35933B-48A5-4DA8-8A30-3EE36204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6015C994-FCBE-4752-B464-D0EFC4DA3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A891894D-07C9-4035-BC9A-9EA0F8EB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BC2CBD57-9B25-4E9E-B027-AD63684EE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D78880F4-F2E3-43F3-BF03-D57E819D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5AFA7E99-D5E0-4A98-B9FC-EE023837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FACCC8B2-613B-4115-B06B-4908524A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4836E2F8-429F-4C58-B00D-2B0F65ABC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D25C471B-4B21-4C73-A2BC-FBD2B6DFF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A7AD3B7F-55FD-4759-AAAE-93F75637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3C01DF65-69F6-4DC2-9028-07F63F32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AFAD1F29-5CF5-4B17-9754-ADF6E664E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6D689F93-47C4-418D-8BD1-2491B2641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362C0E4A-23D7-4D75-BB57-59613AAC4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07C9A010-CD86-4158-98BA-D4B79A08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0F64B56A-5A95-497C-B080-5BE002E4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61B459BE-D1FA-45C6-89FE-8DEFF7A56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D7366B03-7245-4DF2-AB93-045A7E18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4FF58265-FCE1-4195-9727-74594BF70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8108D356-D44E-4DAC-9762-271C23CC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571672A0-24C4-4131-AD6D-41CD07003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34B75AEB-296E-4AC0-84F3-1F55BC359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BA83AAE3-1B28-43E2-9F15-2682BDA1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63DCBA5C-20C1-4557-805A-200F52D9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008B133D-7A4F-4962-99B3-D84AD090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6E34DC01-0B69-4FB1-8F54-05C0FF92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AF2632FD-9886-4CB5-BB4D-9DA082961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C9799595-AAEE-4A71-9488-9641B6B0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A19459C2-1EBB-45AA-A74D-BA098AB4B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7035E189-DBE9-445C-86B6-200C56CF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09EEE54A-4F17-4505-B9F1-305B2C8D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E535BB71-BE7C-434E-ADC3-018B22C4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01884403-6E53-413B-B1C6-209060F0F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A847B009-474C-4EA9-9B4F-D3A97305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0CCB6F30-24B3-4CE7-8F4A-2CE5E10E6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6D30982D-8159-4405-80E0-7DE96F665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335D51A0-3AEB-49FB-A138-FC08A45D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21330060-1FC5-4562-963C-3064AFAC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6C1D9A10-4B28-4AD6-98BD-FC602E2CA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8CEFE337-7A4E-4B4E-A753-5157229AE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C70B3343-A750-43A9-801B-B23E0C550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02473EE4-FFBA-441F-9EA8-269F0231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519D77A1-7C27-443B-81E0-A85742B3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45CCE027-0511-4D9C-9332-47986FE2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B3AB7EBD-F8BC-4503-8D95-DF99E2FD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FC59AE2B-E614-4BC2-9F5B-D2DA41842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8F54F17E-A189-4806-A704-1A326B3A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5C2815A2-1ADA-4592-9AB4-31BEB3D71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D1C7050C-D348-43F4-BBC8-12086E95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DD6009E4-8860-4F82-9920-34455F98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D1E1130A-F869-4A82-BF08-F14BC9AF6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AF0CF74F-191D-4AF1-BEBB-0944F8F9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E4A8A014-552B-4677-A29E-B84C71B6A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FD2AE81A-86B4-4E3C-8E1A-8F9BB4AE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8D468AF0-4DD1-4915-AD6E-9A7F25F8D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67D37D54-B0A5-4C2F-B457-64148EC0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F0C33B9B-D8BB-4847-9639-83521AA5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731945CB-FC3E-4ABA-B779-7543A712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D70A40EF-D7CA-4E63-B2F3-834A04C34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12CB1709-1B5B-41FB-AC9E-FCB8790C8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ACF2AA9E-F573-4802-8901-ED61E221C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BD79B815-EED4-4593-B7D7-2D06026A3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F147646B-939B-4A6F-BC93-38B17969D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AFC40EF6-4D92-4B93-A20A-799C90EC4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BF5E7DDD-4CF7-4418-BEB2-766B30711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6E5AAC21-4896-4C10-8E39-35D91BBD8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CA87819F-43E1-4EAF-8A1A-47A8002D6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D2596052-4E71-4DEC-811C-E4921265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020DB069-D8CA-4802-AE60-A36EDD86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7830E693-95D0-469B-856C-C90D9C74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15B39D7C-2FE7-4E92-9EE8-3D6BF754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FE50E9C0-0E73-40D8-8337-52B8025A5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2151A57D-3636-4B54-A8C9-DA307EB8B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50F58100-7A80-40BD-AFE7-0C4CB4D7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59C85D17-B0ED-4AD6-BBEF-B99727BA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FAE689ED-9902-4E25-BB03-AB77B19C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755CD756-65E1-43BD-84E4-8F19759E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2DB2321A-8B06-4DA0-A5CC-A70032817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397CBCF2-A59A-4493-9971-1A88DF1F2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96A0A78B-500C-4BC3-B9E6-D46171610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933B6390-D973-4529-82C9-07AC44D42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1A2C7EE6-FC81-4C49-BFDF-A6BB86B2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1344F240-3672-4898-BBC9-84CD71E6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AA1ABB79-7E9C-4672-A13F-445AA1CA1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9D799418-5FD3-4F7D-88E3-82B361A23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FB49C928-4557-4CB9-B4EC-14589542F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0C720724-A206-4827-8D6D-731855F5C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0045885B-9B48-4B8E-98F1-709EE2F82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F9C7C369-1C80-4158-A128-242A4270D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1796D474-09E2-41D7-970F-2F97E0F2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B19B79F5-8183-472F-8337-1E32BD6EA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D9856A19-57A9-4A38-8F57-5624A9473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6CC48EBA-D494-4AC0-84BD-25546798B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9AE4AEDF-C002-4BC0-93C5-6838698F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2B311AA4-B4CC-44B1-B55A-11C49059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7844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5E028B36-8529-4100-97AB-5C0221EAC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390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BAF41108-A6C3-455B-8AFD-A29826B9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7844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61347BCD-142C-42E5-9016-A86BE2A0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390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966B1DE8-0F84-4E4E-AF53-D044D98D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7844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3E7C855F-EE99-41CB-8026-5A1613E5A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390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AB0E81DC-8D84-42D0-B1AB-EC9E3BD2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7844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0F4F14B0-720A-4AD6-823A-8DE59CD9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390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8E73D1E8-65C0-4A10-97F5-01FA56B6C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7844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CE6C2FF7-3852-437B-8D4C-A3C50AD0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390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98427C70-E1FE-40DE-82FB-2EE09B46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7844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F7873167-06B8-4311-A4F8-397BC92DD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390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4B713F7B-F980-42C4-AA5B-61CE4FDD9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7844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99D605E9-5307-4485-B320-B2EB526F6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390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41938406-9659-4ED8-88E1-3155470E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27844" y="3713629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E5FC6803-85C5-4D08-A74D-EAE6E2EE3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62390" y="3713629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9909B81A-B5FF-40AA-828B-CB3DA6BD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055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276107E6-3A7C-41AD-B92B-C6BAD2F8D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B3DF875C-5CC1-48D2-BAF7-F4B16D00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3C90CF4B-BFAE-4169-A900-11EA6E36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865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F0AE8436-A000-42CE-A4C7-84B93377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081655C-01A1-46AF-82E8-9A13096A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22A7D063-204B-4301-A2B9-F8E6BB36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90501EC8-2732-472B-BE64-C46CDE02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640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3A62FFBD-954B-4480-AB32-35F721A59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4AE8B1FA-72DC-4426-9A14-26AD4579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AF99690E-BD2F-4979-BCF5-92BDDF17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01DB18CB-8583-4CDE-9B0D-68AEE952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EE56E578-4A11-47E0-B3C2-2FB3A1CF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055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AB05A458-B58E-412D-88D9-1FD08F8B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E9085022-E7A3-42D7-9E1B-909D1492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10745180-D40F-4806-BB0E-0EF8F96B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865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A92F06F1-2C3C-423D-8AD6-FBA6700D0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7749E40-84CF-4D7F-9867-761C040E4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C9F79CF4-78CC-4DFE-843A-9062C47E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9573C013-C5A1-4C26-8F0C-68C4DFE84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640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A91B49E5-0042-45C4-8FD3-41036CCD5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8F980E3F-AAD8-4452-B245-9E957776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61BE79C0-E960-4CE5-A9AC-95531033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164EC05D-6DC9-4B14-B936-00656434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8FDFFEF2-F3F3-4604-8CC8-E890417A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C23D6398-FF66-4D13-A7F3-CDAAF92B5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0A9524C8-44C9-47FF-99A8-A1C4790B2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865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90CF0703-6BF8-4463-9F8B-F8E4A1D3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643AC9C-D060-49FA-BE2C-27A094FE8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794AEA14-2C12-4555-8779-39216F33C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24722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A05725C8-C091-4493-90EF-CC44F1ED2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64025" y="2870200"/>
          <a:ext cx="113622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8D4A0789-F393-47EA-8233-5FA597D3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B75E7AAB-EEC6-47A0-83C6-C4FAFC54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61819CD3-7BF5-4D04-9F0E-B7E89A62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BE62F014-BB45-44B7-8930-94C70E4FE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77AEFBC6-6568-44D7-BAB2-21EDEB3BC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0706B1B5-257C-41E8-8821-C3132A05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301E151A-9F60-4D7C-AEC3-4E25005C9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865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8BE94B73-A2D6-4B4C-A910-FB022EB9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57D7CB4-73AF-448E-A6B9-436A7749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A14CAD2C-B3CE-4A93-B356-9C15C4564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20DA5DF2-836E-4501-9289-3080D7D8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C33BC4B2-6F24-4873-A40B-690674766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17B23450-6A69-46C6-AB2B-2AF9A035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08E03412-47B5-4498-A9F8-5FA3FF8C2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DB6E8D64-4008-4E23-9788-AD2C3F8A6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055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431E54C6-D523-45B2-AA35-065ED037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876F8195-B283-4954-B972-938D2EDC2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0B7A1A9C-F4E7-4CD7-9689-3C29EC54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865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6AF190E2-E676-4145-99C7-FEAE6D0D3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9F5CBFE8-EA6E-400D-A155-0FE5CBA0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4C42D678-78C9-436F-B084-1BB006E89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3E17EB74-830D-44EE-80C8-C272FE347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640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C74F9688-ABCB-496B-939E-6410DF55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F5965E9F-C75D-4B9F-82FA-6A113B2C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BDD89E79-A15E-455F-A963-92AE1200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6D76F0F6-8EC6-4534-A689-FE33C86D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35</xdr:row>
      <xdr:rowOff>127000</xdr:rowOff>
    </xdr:from>
    <xdr:to>
      <xdr:col>1</xdr:col>
      <xdr:colOff>722538</xdr:colOff>
      <xdr:row>35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6D51BF01-1AF2-4C1F-BE98-50F8879D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1183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C82062B1-DC7D-4A23-8615-3943C6295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055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81E8ECA8-11E4-4120-BA52-F70B8316F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9C5112AF-95AC-4764-8271-F6B1E51E6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4EDB95C1-048A-4B4C-9BFC-EA6573AC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865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8E64EE24-AA38-4116-8DF5-54F3532AC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F6EBC9CB-6565-4CD0-A73E-FDA9EC3AB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79CB2DA6-97EA-4B7F-8870-F6100593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DF79A990-4E14-46D3-B9B8-32FE77F14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640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D809BA24-6BE3-474F-81DB-F6DD98C9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752127E8-35CF-47AB-8C4C-D2DD5DA7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B07DF5DA-A18C-4361-9D0F-63950DD0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A5FB18F5-9C65-4EE4-BA4A-0DB20056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837EF441-C0EE-4C22-90D9-2D0F9821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3752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2FB90268-534C-4560-9A9D-34045F846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6C2AF108-C653-47C9-A49C-F0713D27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4B789BBA-BAF6-42C8-B706-0A0B9FBE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865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5FCA038D-7EA8-45B8-AC0D-A4ABA538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11C6CBB5-BBB9-4DFF-B416-635D4E41B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4F810C3B-DA34-4247-95E1-DB45B14BC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24722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81C4DB69-5443-43A6-B364-67D572A0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64025" y="2870200"/>
          <a:ext cx="113622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E2CE92F8-681B-491E-ABB4-F8E147E6D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CC3446DF-E335-4BD7-AA04-F36FEBBF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F7B9E0EE-0C29-47CF-AE91-5FE8019E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A6B61926-B96E-427E-B87A-A51DF2157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F95A9595-2069-423C-8AE7-DBA6BB1E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3752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098C37C9-17D0-4A0B-BFA6-4AF1083B5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19550" y="70643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4DDB47EE-B4C4-4529-8C02-F8091BBC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B9CE187A-803E-401B-BF5A-2453A56F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67A27A0C-5531-4B58-AB73-1500E4DF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865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169778EF-1879-42DD-B9F2-64662AABF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3B1128BA-B2CC-4FBD-A213-E32C82F2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CDFCB6EE-C894-42D4-A7A3-5EDFC4EA0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48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0</xdr:rowOff>
    </xdr:from>
    <xdr:to>
      <xdr:col>14</xdr:col>
      <xdr:colOff>127908</xdr:colOff>
      <xdr:row>19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365857E8-E523-47B9-83FD-67E2B32D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4A5A00E6-E3FE-4D42-AD4A-939365D6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0</xdr:rowOff>
    </xdr:from>
    <xdr:to>
      <xdr:col>16</xdr:col>
      <xdr:colOff>156483</xdr:colOff>
      <xdr:row>19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F47D75BB-FCC6-4420-A16A-570C8B806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FDC0FD02-319F-45E2-A2CC-C623336EC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960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31E35EEB-1DB6-4811-8DA7-CD8F39C2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3752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31</xdr:row>
      <xdr:rowOff>127000</xdr:rowOff>
    </xdr:from>
    <xdr:to>
      <xdr:col>1</xdr:col>
      <xdr:colOff>722538</xdr:colOff>
      <xdr:row>31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94C0102A-718C-4079-8E5B-5B8F8CE5E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3563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31</xdr:row>
      <xdr:rowOff>104775</xdr:rowOff>
    </xdr:from>
    <xdr:to>
      <xdr:col>7</xdr:col>
      <xdr:colOff>532038</xdr:colOff>
      <xdr:row>31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B660EA5C-CD85-40D2-ABC8-4FF7EBB9C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19550" y="63341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85B10E38-8971-4F17-BACB-99B9C4631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19550" y="70643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57266181-620C-4737-A54D-92CBF57C5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93E94FDD-389C-49C7-8190-BE3C1C71A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BAB29D11-6145-42A1-9388-307D80ED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C68FF296-94BD-4A0A-AB7B-120CF0777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F367C890-7736-4762-B175-366EC2684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DCB0FFAC-E142-4564-B249-7BE43ED7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2161D662-AFE8-43C0-B50D-7817602E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24C40E6D-F9CF-43EE-9DA6-0E9012A4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59357557-555B-498C-B8D8-0F248868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F61A4012-79AE-42D4-A419-BB8615C6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CBC702D5-E294-4B32-9DD7-A68A84E6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5C2A5933-1416-4136-B626-58519710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469C68D3-50B0-4B19-B3FA-76F91A92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B184C5A0-ED1D-4F32-ADFA-3414D3E3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4AE74B51-FE85-41B0-9C62-DD65F02E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BE04CDA3-4BB5-4918-BA8B-A7AD4B05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6533AF2D-510E-4607-AE00-9C1560828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28E6B569-F2E3-4D9B-83ED-AD2FDF35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D3875F8C-FE75-47BA-A95B-52ED0046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398B45A4-5879-42B3-8C62-5C8F5BF0F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E1046B77-7F55-4AF7-A8CE-0F00FF44E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AF3C2979-9BB7-43D1-B043-4972CC8C0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9DAD92B6-5E97-4BE9-B217-26E789DC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D1DC53D3-0342-442F-A1CF-AADD35FC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F1DDBC19-5EC7-402D-BA6F-020BB64AA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8242C5F7-015E-4FB8-BB0A-A54D32DC9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0FCF0E99-D244-4297-93F2-DB126A31F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6FF25331-2EF9-4FE0-BE46-B513EBDF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2122B75F-3572-44FA-875A-CBB683C1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5D1362C0-B4FB-45C8-9E47-BAB46638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653DD735-1853-4DD0-A8F6-387F1A97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B981F541-F62B-448D-9B73-8E1587FFF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3B0930C4-B551-48A4-88AA-6CAF312E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5CDE0695-7114-4FD3-B232-A3D0DA00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7E0EA26D-A508-4E31-9895-558433FC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5849CB28-346D-4E42-A42F-69E676FD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1A204DDF-EAC9-4332-BB61-5206F107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230F30CF-5535-4707-83A2-B26744024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C5628A4E-55A9-4728-A518-B36BBC5A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9FA04226-3DB0-4D9C-86F6-BA6D4CD4F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5BCA48EF-FB59-471B-B2BD-5666F7F3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D577D081-8481-4710-BE04-D316D6C0E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0D23F545-2661-47E3-916B-CAD9B425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9DBDAF66-D248-4429-A8A5-5A3BE676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E791AE67-DE29-4F29-A5B6-DE69D4F17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243F53E7-5BD9-4CEF-857B-8015D2E5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43163EAA-62CD-4E59-A29F-58AA57DD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487B822A-AFFA-479E-B3EE-A3434A32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BAFDD0E3-6B71-48A8-8A27-C17DED37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25D685A0-5BE4-4288-B5DF-03EF254F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8F408871-014A-4E9D-8BB2-8662DA27A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B628CC38-3438-4AFB-B7AB-A4554FCDB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9495DAED-BC78-4CB8-B94D-D005133B3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F9F06663-8AA4-45FD-819C-D442F67E1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39B92D42-46B9-450C-BA69-DEABC9717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718DCBD1-A61C-4D42-A02E-CB7FB59C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B87A31FF-B223-48CC-B364-FFA318A8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1B33129B-7291-4CC5-B148-8935DBC36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FCC550BD-1773-4D9B-9050-A53287EC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59E2DBCA-84D2-4875-A8EA-720852D79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12F4570F-41D5-4F37-BE02-DF85D05D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134F3A96-2CD9-4698-ACFD-7A4B520C5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F261C329-B8BF-4A3E-8C54-3062E3A6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C4DC5FB7-496A-4BC1-A6CD-FACD7828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6C2A5074-7332-4E86-9D6F-E38ABB82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7B3CA1A5-5ABA-43AC-A3C2-8ACB9B7FC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F9A84E32-A981-414E-90E7-562F5C72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4AF8D7F5-F2B6-46C3-A79A-B88D4A5F4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DEEE0511-537D-436F-BB42-311D4AE2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D69B1ACC-47E7-41CD-9788-7036FC10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66F5EF77-168E-4630-B66C-0BABFD8E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989FF8D1-D0E2-4C86-9EE9-B7CACBB13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2A07B5E9-B833-49AD-90E4-F6B1A1B6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BE9751E4-105E-40EB-A98D-579613EAF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F655F99C-B71A-47FE-94B7-A8CB2262E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14A64187-1FEF-4076-843C-46E8F6B0E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35F77A6A-3F85-4324-A20C-1B3208CE5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110CA455-68F5-4845-AC9E-E4D825308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BCE0FDEC-BB04-4E5A-B044-2BD2069D6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66B00E7C-3783-4970-A04C-8ED3566A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4A8803F0-F54B-4CDF-8FCF-A0BB5CF5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9304C378-070B-41CB-9962-DC2C45DD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482690D6-DD18-4EA1-911C-E226B20D2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734CFC61-BD3E-454E-8095-180A722B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867219AC-AD52-49D5-A8A4-1547234F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F5C0CF88-4EFE-470D-891C-5AA11B5D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8C34C0C7-EB48-476F-B462-74F979D7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DAE6421B-D182-4EBD-9664-48EBBB89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8BC12EB8-1EE7-4003-B291-87809AA5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A1F8BA1D-CF81-4930-9C1A-5F7A2282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57236CBE-14B7-4552-A69D-F5215DBA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50BBDD1B-E376-4DCD-AA28-4B3CDD80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0FB25526-A86D-43D1-AD53-B8923623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2EDDB86F-6EFD-4A4A-B509-9ACC58DF8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7E339445-766F-4742-956A-4DEFB20E7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32EFFD98-3EE4-4513-91E6-58ADC31A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7A27924F-AB5C-4A50-B626-1377A35F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A5D01F9E-9CF5-46D3-8D7E-645AB7B4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F1A544C4-5E4E-4593-A4C9-3621CCF7F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8ADC44AF-DB78-45CA-B1F2-3F2AE8D1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F8731D36-0EF4-46E2-873C-B2BEAFD7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28C6B2F9-14F1-4C64-99B8-55E3EE08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260A39A2-13B4-46CE-B6EF-3A776C081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35257DD3-72BE-4D65-80B0-3B5CB9E24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57F7551E-EE93-4F31-8A9A-EF0C55EE0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2BEFBE01-3B2E-47E7-8C76-497FAF06B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F09F0A1D-A3FE-4618-8E29-FC32178A4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76480627-2241-424F-974B-0813169C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2F02D471-2644-46E6-AFC6-BB39A243D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180884C3-A189-4B6C-AA55-5699BA6C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279CA324-ED40-4415-A45C-72463BA9B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E5B2E1FD-BAF8-46D5-B915-4B76CCDE2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2475" y="35242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58812275-1526-41F5-A419-8F3FFCF0A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7D3607F5-3D58-4413-8DAD-CCBF6062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EE6B1986-FB4C-43DC-9D22-BA2AD6E20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ED67DFC8-DFE2-4D02-B9F8-62307BFEF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843964EB-5950-40F9-A795-B03ACDE1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02035318-F1DE-42B8-9D58-3CBB7D2EE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B44A33AC-12CB-4EB6-9712-79501307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1F90CAC6-4057-4D2C-89E7-32551167B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2BB3DBAB-3E54-43FE-889E-2DBF9C7A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0EDF6077-A8B1-4036-BD23-3B4D3571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CE4E0C16-0F2A-4F0C-847F-D62554BB8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A6D69787-786B-4BC1-9E2F-A2E8E3356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A125EF9E-7D9A-40C6-88CE-DF3FDC7A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1B52E73E-32D1-481E-BC46-6AE6E807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203456CD-4CCA-49D1-896F-01C077B2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A02A8A01-C03C-456E-B265-9D5AB3E73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28" name="Picture 6">
          <a:extLst>
            <a:ext uri="{FF2B5EF4-FFF2-40B4-BE49-F238E27FC236}">
              <a16:creationId xmlns:a16="http://schemas.microsoft.com/office/drawing/2014/main" id="{AC370BA8-B58A-46EA-8B34-667E4E55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29" name="Picture 6">
          <a:extLst>
            <a:ext uri="{FF2B5EF4-FFF2-40B4-BE49-F238E27FC236}">
              <a16:creationId xmlns:a16="http://schemas.microsoft.com/office/drawing/2014/main" id="{08F9B1A8-E655-47C0-A603-014DEB56C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30" name="Picture 6">
          <a:extLst>
            <a:ext uri="{FF2B5EF4-FFF2-40B4-BE49-F238E27FC236}">
              <a16:creationId xmlns:a16="http://schemas.microsoft.com/office/drawing/2014/main" id="{8B5D7D15-09A8-4EDF-901F-182FD876E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31" name="Picture 6">
          <a:extLst>
            <a:ext uri="{FF2B5EF4-FFF2-40B4-BE49-F238E27FC236}">
              <a16:creationId xmlns:a16="http://schemas.microsoft.com/office/drawing/2014/main" id="{CA5548E9-E288-44C6-8F95-DA511C49A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32" name="Picture 6">
          <a:extLst>
            <a:ext uri="{FF2B5EF4-FFF2-40B4-BE49-F238E27FC236}">
              <a16:creationId xmlns:a16="http://schemas.microsoft.com/office/drawing/2014/main" id="{93A65E25-5711-4884-B607-95D040F1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33" name="Picture 6">
          <a:extLst>
            <a:ext uri="{FF2B5EF4-FFF2-40B4-BE49-F238E27FC236}">
              <a16:creationId xmlns:a16="http://schemas.microsoft.com/office/drawing/2014/main" id="{D626996D-5E3C-434A-A2A4-FDAAD86F0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34" name="Picture 6">
          <a:extLst>
            <a:ext uri="{FF2B5EF4-FFF2-40B4-BE49-F238E27FC236}">
              <a16:creationId xmlns:a16="http://schemas.microsoft.com/office/drawing/2014/main" id="{A4A067F7-6609-4047-A0A4-EBCF66EA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35" name="Picture 6">
          <a:extLst>
            <a:ext uri="{FF2B5EF4-FFF2-40B4-BE49-F238E27FC236}">
              <a16:creationId xmlns:a16="http://schemas.microsoft.com/office/drawing/2014/main" id="{5B5C66F1-5762-461A-97A7-9EF47D8B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36" name="Picture 6">
          <a:extLst>
            <a:ext uri="{FF2B5EF4-FFF2-40B4-BE49-F238E27FC236}">
              <a16:creationId xmlns:a16="http://schemas.microsoft.com/office/drawing/2014/main" id="{92A65355-EB84-4909-BF6F-5EA55C1C5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37" name="Picture 6">
          <a:extLst>
            <a:ext uri="{FF2B5EF4-FFF2-40B4-BE49-F238E27FC236}">
              <a16:creationId xmlns:a16="http://schemas.microsoft.com/office/drawing/2014/main" id="{5A3CAF13-6995-493C-83B3-0D528A0F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38" name="Picture 6">
          <a:extLst>
            <a:ext uri="{FF2B5EF4-FFF2-40B4-BE49-F238E27FC236}">
              <a16:creationId xmlns:a16="http://schemas.microsoft.com/office/drawing/2014/main" id="{58407409-33A9-44A9-8C76-999F5AD4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39" name="Picture 6">
          <a:extLst>
            <a:ext uri="{FF2B5EF4-FFF2-40B4-BE49-F238E27FC236}">
              <a16:creationId xmlns:a16="http://schemas.microsoft.com/office/drawing/2014/main" id="{35B2736E-5BD8-44C4-AB9C-ED36E9C25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40" name="Picture 6">
          <a:extLst>
            <a:ext uri="{FF2B5EF4-FFF2-40B4-BE49-F238E27FC236}">
              <a16:creationId xmlns:a16="http://schemas.microsoft.com/office/drawing/2014/main" id="{CC7CFE0A-5750-45B1-9B9B-767733349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41" name="Picture 6">
          <a:extLst>
            <a:ext uri="{FF2B5EF4-FFF2-40B4-BE49-F238E27FC236}">
              <a16:creationId xmlns:a16="http://schemas.microsoft.com/office/drawing/2014/main" id="{B92AF584-8E54-41FF-B285-3598537FA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242" name="Picture 6">
          <a:extLst>
            <a:ext uri="{FF2B5EF4-FFF2-40B4-BE49-F238E27FC236}">
              <a16:creationId xmlns:a16="http://schemas.microsoft.com/office/drawing/2014/main" id="{41237B4E-102C-4C04-9C5C-CE2D77398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243" name="Picture 6">
          <a:extLst>
            <a:ext uri="{FF2B5EF4-FFF2-40B4-BE49-F238E27FC236}">
              <a16:creationId xmlns:a16="http://schemas.microsoft.com/office/drawing/2014/main" id="{28CBCD3E-DBDD-4424-AD49-E4943786B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9297B3BC-0407-4D15-A8E7-5B6D0687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CBF73385-F08D-4521-BB77-1F0F2EBAC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9398BD41-F7A3-4DAE-BE3E-0D3A665E5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1331485A-C13E-4B99-9A94-5126C019C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B98C0321-7A65-42E3-9532-D08F8C097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4AAFB28-4272-474A-89EF-C1687ED54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39F782CD-B43D-49B6-A47E-7DCB284B2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CBD7D583-0C3A-4EC9-A695-8E9ED2D47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D4062100-7AAB-4C30-84D1-F277CC5F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0EFA45BC-AC3F-4105-B929-F23930C8B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5681A6C6-89D2-4DA0-B20F-ED67A201F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B5F54D62-5B57-4DD3-BA00-D703386C4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9DA0EBCC-F49E-41BB-809C-2BCE0DC9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FDB127CB-238C-488C-AB80-6873D692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950933FA-AAFD-4AEA-8A13-EF56E98E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EE982FF9-5940-46CC-9DC0-12846A67A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CE260440-5D25-4942-9EA6-58CC9C2EE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64966DB-27CB-47F9-8512-85D18E95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E79ACB09-4BAB-49BC-8557-D3FAD6CB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6F93AEBD-8E7A-4DDA-AB83-0496D8E10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1DAE5C51-4487-46BC-A1C2-D2C58871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0FE3B42B-D814-4093-8E14-371EFFE32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D38A73FC-2E7E-46A7-8824-67C245C4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533AEA4C-4E58-4D62-A716-AE47EABA4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093C3D47-7A94-4758-81AA-20DEC7BC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1C34DD9A-A6A2-47EA-A1F3-3FD7499E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FDEE2B36-584B-4158-BB68-16C27B6E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FA41C1E0-D7BA-4D5F-BABF-55F4B0B2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66629D0-483C-4014-A9BF-2B2FADD20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9E7A3913-7B39-4254-9A07-2FCE526F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1E7CE209-1710-4CD5-B56A-9434E1F37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9666D2BD-602E-4353-8D3E-A67B7C13F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CE9AADCD-71E7-4A1D-A7F9-5D8C6869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537AA589-9D45-47B0-81A0-59863C89B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E0FCEE22-7181-4E55-AD94-767FA27A4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0B750EEC-55C8-42E9-B065-D515F85A5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F90D335C-68E0-473F-AABB-F22E174B3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2A2B9356-48B3-43AC-82A6-09CE547CF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E9DA5A50-7A77-4377-B4FC-2D3075C9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9381B3E4-66B3-4E11-90FA-0F8E9A54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AEF1AF39-1F47-4C1A-AEC1-513D97FD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3924AF9C-0A0D-4AAC-9A71-8D420D1DE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0500FD7E-EBF0-45C1-AE04-5640CD1DE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1B183A0F-471A-43C1-A109-971038C6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17127199-BC7C-4F2C-9BAB-7D8BB833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573F17F3-9D48-4095-A87B-468FE057C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20EC8874-D4E9-41C1-A7BF-F4AFDD51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8CCDC736-8CAE-4A95-800E-07414F41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2A0E84E2-B4C1-4AC6-A5D4-5A8DFDA5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81D556BA-C707-47E8-9EF5-00DB7760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C8D225EE-2621-43CE-858E-D3136D5EF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BFCAA74B-3AB7-4808-B233-BAF7B906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A3A1FABB-8AF0-4202-AC7D-0E5856853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8EB1E272-B35B-4805-8501-E255BCF0F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45030685-4720-4B84-80AA-5EEBE4C6E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97D0E590-A2DE-4E23-BD3D-B36247F8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5FFB5944-2208-4277-AF27-C323EF39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50</xdr:row>
      <xdr:rowOff>127000</xdr:rowOff>
    </xdr:from>
    <xdr:to>
      <xdr:col>1</xdr:col>
      <xdr:colOff>722538</xdr:colOff>
      <xdr:row>50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56E7FFDF-2BE7-4FB6-A782-978F91393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861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04F6BACD-FA6D-4426-AD5F-FFE36DE0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395FF273-8033-4658-8E4B-208C8E77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89DF4ECD-9222-4876-825D-6CD72A80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D45E1624-1591-4515-82BE-8FDEFBDF6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F1865A57-16AE-4037-A865-FBED87B81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36252C23-7B0C-43CD-B02A-E546B4E8E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8B7FADCB-9A72-48EA-924B-3C0B3E79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D2D6139F-1974-46B9-BEE2-440EA75D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2F186702-A319-4630-9E2A-D6EF0A22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E8CCDAC0-A475-4FDD-927C-EDF07CC7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58FF7594-428D-4228-BEBA-6E93E7B14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89B0F5FC-632E-4F8D-A130-6AF1FCEC1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41</xdr:row>
      <xdr:rowOff>98425</xdr:rowOff>
    </xdr:from>
    <xdr:to>
      <xdr:col>1</xdr:col>
      <xdr:colOff>682626</xdr:colOff>
      <xdr:row>41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715E3472-1943-41FC-B859-CA43E62E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729A4BA8-381E-4BB0-BA67-5E6C70460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6834E19A-1B15-4E3B-AD94-58C4E1DB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D6270A5D-8682-40BD-A132-C6E32F162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B803D2A1-232F-44F7-9E80-C46C77060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FB8FA7AD-ED42-4E0C-BAB8-AE737D83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61CE6ABB-4B58-43AB-93AE-D3EF20285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F99BF17C-7941-4ED1-B1D7-4A9FA997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B033524C-7794-4050-AC76-07D5EFC3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3D6B4A01-02E1-41D6-BC84-AD67601DF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DBCC62D9-D886-4ECC-9FE3-BB35E211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D7281952-68D3-4111-8D73-378DF67AE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41</xdr:row>
      <xdr:rowOff>98425</xdr:rowOff>
    </xdr:from>
    <xdr:to>
      <xdr:col>1</xdr:col>
      <xdr:colOff>682626</xdr:colOff>
      <xdr:row>41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035223E5-F6C6-4353-855E-21EBC8853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50</xdr:row>
      <xdr:rowOff>73025</xdr:rowOff>
    </xdr:from>
    <xdr:to>
      <xdr:col>7</xdr:col>
      <xdr:colOff>532038</xdr:colOff>
      <xdr:row>50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C7C42CB3-031D-4523-9A3E-E4BF4DF7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8078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6A1FD174-4F82-497B-A01A-147BB3F1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A2F3E04A-7B6B-4AB5-9EEA-5BF49E80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907C0332-C1D1-465A-B5C6-CB3220C3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DEE8E136-FE8C-40CC-85B5-66843A51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ECAFC64D-C929-4DD4-9C7E-319FAA9A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6194F5AF-3A47-4FED-8CB9-4428F105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C4590266-4F65-470F-8019-8E319F70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DC6EBFCA-4FD3-465F-8277-7C6494F30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2000812E-2E2D-4772-8E7C-D0067A65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733E9067-8B42-49AD-BDB8-06E6E0E3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41</xdr:row>
      <xdr:rowOff>98425</xdr:rowOff>
    </xdr:from>
    <xdr:to>
      <xdr:col>1</xdr:col>
      <xdr:colOff>682626</xdr:colOff>
      <xdr:row>41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51D66EF1-B269-4D8F-8872-16E74D8B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46</xdr:row>
      <xdr:rowOff>127000</xdr:rowOff>
    </xdr:from>
    <xdr:to>
      <xdr:col>1</xdr:col>
      <xdr:colOff>722538</xdr:colOff>
      <xdr:row>46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6B3B16AB-0F91-47FF-96A4-753545FE3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099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46</xdr:row>
      <xdr:rowOff>104775</xdr:rowOff>
    </xdr:from>
    <xdr:to>
      <xdr:col>7</xdr:col>
      <xdr:colOff>532038</xdr:colOff>
      <xdr:row>46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6BA16BBB-F979-4807-AF44-D277C933B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0775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50</xdr:row>
      <xdr:rowOff>73025</xdr:rowOff>
    </xdr:from>
    <xdr:to>
      <xdr:col>7</xdr:col>
      <xdr:colOff>532038</xdr:colOff>
      <xdr:row>50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CE76C3AE-F75A-4B33-B23B-E2B91211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80782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A856E623-5614-4369-8DD7-89FFD32AE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6C926AF4-042B-4C50-9DF6-E04B8999C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A0D223F2-FF96-4BD7-816D-08B7EA193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8C833192-7D02-4557-8F2A-625AF6343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E8C64D95-428E-4956-B0E1-DCC397B7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5BABBAB9-87B1-44A1-9620-DD939199D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D1A6B8A7-D886-4AD2-9DC5-4B7493F8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25294DB3-2AB6-4E2A-842B-CC2D301D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A5D890A6-E5EA-477D-B90B-8E38AD77C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6BB35A7F-C326-4F22-94B5-DD4E4F03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7A958390-3B67-40CF-A44E-A466F4DE8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1CAF32B8-DD27-48F5-8F7C-203FE0AD5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590F3EE6-3ACB-4995-9028-0427CA405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E99A4767-400B-46CB-BAC6-BDCBB0876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EA9995A2-96EA-4B71-8D6D-C433CF69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CDF1F0EF-EFCC-4C5F-A906-74C0FD03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6B4B88DF-0CC9-404A-93B3-50A808BA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720A2502-7835-4497-BD3D-011AF4AB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A2C9299A-DF4A-469F-BB2E-230AE4028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F55B1A13-1C86-4B01-944E-6DB3532E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4A66E251-2946-4BCB-8954-A035F882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0842EE0E-884C-4894-BC9D-A8D6B9163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36150D8A-B6BB-431A-9561-C20F19198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209B468D-821D-4182-930F-CA7DD420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BAD1C20B-A9E5-4D4F-AC6D-52022054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77BDB9FA-CBC7-4185-95F0-E95C37C5B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0382A9E8-CF9C-44E6-BDA5-3525BEAE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F59D44A4-5B8B-4BE1-970B-F4D113AEF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6378E0B6-CEC3-4C8F-BD0E-80D41DAA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9E4E4B21-F529-4F20-A371-6329ED350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73F8203E-A155-4F7C-A885-F6369DDA4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6BE36A1D-D43D-41CB-A120-074E35BF9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C9F85AD9-D963-40C0-9C69-98697880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07221C3B-6CD8-4A7F-A857-41ED203E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7936BF28-A30B-4CD5-8B46-7CF590C9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6287FE34-B82C-4F73-AD5E-A35BF37A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A6CB1DD2-EF36-42ED-8672-75F707BF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1E4DA8B3-218F-457E-80A5-0BA11C1B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C3605041-A46A-4C63-8885-4453A86D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39EB4022-1009-450B-9727-201661206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99B543A6-9D6E-4D8D-AAED-4E9A5DC4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83CF5958-5787-4F2B-8C66-1B3BFB09F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B8C3942B-95DA-4621-A148-0D058C29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4AA1F0EA-6484-4D38-ABA1-5D00B3329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F87FF7FB-CA9C-441C-A631-6F05F16D5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41B69C64-C013-4EEA-9B09-B1603A3D7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76ED890C-B586-4DC0-8CDE-309E0E5F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F4DE7DC5-E116-4BDC-A99E-A293C654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F3F1D27C-9331-4DC7-8BD4-FA66CE9C3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35B7F6CD-4D90-4939-A6C9-151FEC941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529A9ACA-ADF5-4606-96AC-EA1F8DC4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887B83E7-1D9F-4A48-8FB0-96072B9C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FE2C44CA-176D-4A98-8913-B394750F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F31CA9D1-1418-4F69-9A32-813C13B70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22AA6375-6ACD-4918-9442-52C4CED36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7A3ECF94-3087-4D9A-831D-259EC1E18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E4BC50ED-DC1C-4AA4-9B65-05D57829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4CB8DF14-803C-4365-8591-85C0D31FD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7EFFBCEC-5B90-437F-8E9A-A22A9105E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D8369FAB-14D2-4485-9ED5-50B43EEF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73BD57BC-D1DB-45A4-9856-6F7DCD54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1F2B3C51-B9ED-4FAA-A77D-C139585EA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F43FE137-2C49-40EE-B100-FAB4290F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35B692CC-EF84-4656-8D3A-86D6A666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D97B6189-93F9-4BB2-9240-21D7FAD44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1E378FE9-7EA5-47B5-AABB-639B87F5C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CB91675A-B9E6-4DA6-8A6E-34E6BE4A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4DAF651C-705D-44A8-A263-5C20566B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29E2EC76-8A5D-4102-8879-9DA470CE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36CE34EB-278C-406C-9FA3-F8FDA104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711B2EC4-15E1-4551-9FE9-12E41544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576F978B-E878-46F7-9A04-0AC82AFD4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6D2C1CE3-6652-49D1-B286-E6FC6483C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E4D20BF7-2F2D-4F2C-AB7D-92700684F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F632A91E-B607-488B-93A1-209651C6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593D0239-B13C-4B9C-9478-9A6441410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4C1DAB5F-B270-4F27-9340-7005A924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955C4289-5235-4814-B4A5-DAC4FD72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99AFDC6A-F46D-487E-AD84-5D1B1C3F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5FC2A1A0-4D90-44CC-9C76-B94FBC1D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5C7572BA-D89B-46C3-93A9-A03D2317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9168A88F-618D-4E30-98E7-12ABA377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3AAC95C3-6C57-4C5E-9B6C-E042C0270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1E5326D8-BBA2-41E3-975E-AF196554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74B0302B-274C-4BFA-893A-3A27EEDAD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02D338D2-725D-4A26-BABD-5AAD33345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E8A4205E-A637-4B0B-86FA-563CA6608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2B71CAE9-6AB8-4334-AD1E-DD3182FD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F0CF10AF-3900-4014-94D4-5FA284E2D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261DCD6E-6289-45B6-B5DF-AEDCF35A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360E0FDE-F433-4AC8-B2E6-661A5EC63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BB1BA771-98C6-4C96-869B-0F7691B3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36A4CA24-116D-4648-9DDE-699EAE79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19593C0A-90F7-4A42-9E94-B35B9F25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387A8604-A258-4E86-B4E9-E94A74EC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59B8387F-5C42-4265-87BF-418B16E1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B50C575F-46B6-499B-B4F7-0D8A598EA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3778468F-B83A-41E1-92D6-A423848FF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44DF71A9-ED21-4CF4-9953-7866359D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9A625B83-4E43-46CC-BA03-4CF3CDC88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57F0959C-C355-45FA-9FA4-CD3F322E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0844D79C-479D-4059-8371-665B9622F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9B067D01-5BC4-420A-8804-262D8A66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CF84625A-F98D-4782-9400-D38799AC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4C2A7FEF-7CED-48BE-984D-BEE0CA0EC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7CC0A214-5F24-414F-8C7F-39F4516D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EFCD0492-B6FB-4F62-BD4C-DCE7155A9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B8D90E3B-206C-41C5-AA7C-864F707A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C8426244-ED8A-49EC-8D27-5476A2CA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135D9CC9-A36B-4E5E-A1F0-C2CCFC41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27</xdr:row>
      <xdr:rowOff>361950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D935CCFB-2B3E-44F8-B1D5-03D4C786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27</xdr:row>
      <xdr:rowOff>361950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D0B07BF6-AC58-4345-A5FC-92B015FF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49F9329B-49C7-4F97-95C6-E870EF48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DFB03DA1-B656-46B3-8D60-88B919F7D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E552C18E-E83B-4CCA-A755-BCA62160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F80C6438-18D0-4E1B-8E0E-A0700BA1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4DF70A92-57E6-44BF-BDE7-3147CFC1D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9EE93C40-5001-40A5-B8D9-4CAC72403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DFE11782-5299-4F36-AE52-CFF85BAB2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F5D06045-82D4-45C5-A3B5-CB49D0FC0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26329AA6-6F24-4859-9250-33F73723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0ED52999-6D97-41B2-BEAF-ED63D9FD1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4FD0C160-0E74-4F56-8E2A-B805A6CA0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413C8EB5-F932-4B31-9713-DE0768D00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438CCFAA-AB06-4AC8-990D-A587F9B88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EE6D47BB-C357-4ACF-9B18-3F3C6735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07342D07-96B8-486A-8410-0E0F1F39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6837889D-8EF5-4C8C-B585-EEF4EB4B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28" name="Picture 6">
          <a:extLst>
            <a:ext uri="{FF2B5EF4-FFF2-40B4-BE49-F238E27FC236}">
              <a16:creationId xmlns:a16="http://schemas.microsoft.com/office/drawing/2014/main" id="{446AAD80-4E7F-445B-85AC-8C7F620A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29" name="Picture 6">
          <a:extLst>
            <a:ext uri="{FF2B5EF4-FFF2-40B4-BE49-F238E27FC236}">
              <a16:creationId xmlns:a16="http://schemas.microsoft.com/office/drawing/2014/main" id="{0BB6EA66-6F5C-4634-BEA3-1E9CC22B4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30" name="Picture 6">
          <a:extLst>
            <a:ext uri="{FF2B5EF4-FFF2-40B4-BE49-F238E27FC236}">
              <a16:creationId xmlns:a16="http://schemas.microsoft.com/office/drawing/2014/main" id="{1C008EE4-0D2D-4E6B-982E-DD15E6A2F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31" name="Picture 6">
          <a:extLst>
            <a:ext uri="{FF2B5EF4-FFF2-40B4-BE49-F238E27FC236}">
              <a16:creationId xmlns:a16="http://schemas.microsoft.com/office/drawing/2014/main" id="{42F249C5-E4BD-4AB1-B9A3-69940ADF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32" name="Picture 6">
          <a:extLst>
            <a:ext uri="{FF2B5EF4-FFF2-40B4-BE49-F238E27FC236}">
              <a16:creationId xmlns:a16="http://schemas.microsoft.com/office/drawing/2014/main" id="{08E76FAC-B09E-46BD-94CD-A8554238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33" name="Picture 6">
          <a:extLst>
            <a:ext uri="{FF2B5EF4-FFF2-40B4-BE49-F238E27FC236}">
              <a16:creationId xmlns:a16="http://schemas.microsoft.com/office/drawing/2014/main" id="{B2278F5C-2B8F-4345-A3D1-3FB2ECF7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34" name="Picture 6">
          <a:extLst>
            <a:ext uri="{FF2B5EF4-FFF2-40B4-BE49-F238E27FC236}">
              <a16:creationId xmlns:a16="http://schemas.microsoft.com/office/drawing/2014/main" id="{C20B98C4-852E-4C31-B3A9-0AC4C143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3396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35" name="Picture 6">
          <a:extLst>
            <a:ext uri="{FF2B5EF4-FFF2-40B4-BE49-F238E27FC236}">
              <a16:creationId xmlns:a16="http://schemas.microsoft.com/office/drawing/2014/main" id="{2C67C003-3D92-4735-A393-36140CA83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339603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D7C7D286-BC5D-483C-B010-077BE134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F02E63B4-3E50-4618-BAEB-3EDBCE268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46C89B43-9D1A-4FFF-B47A-87BD19A4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415C2CB7-81CB-4FA5-8475-A7B75DD3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692AFEC5-A5E1-48A3-AFA0-4DA2179E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74C5E34-B6F4-47E7-B423-853BD259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597E7152-E389-4ABF-BA16-636002341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D84BA756-D782-47BA-B66A-8DA4FFD81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50D7616B-69C3-4D40-95B4-9E0FF0CF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8C2B127C-9004-4109-9183-9869C6C9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71D5C076-BA34-4A89-806E-94ED3BD18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507B3D87-0ED9-43E9-B46F-D40485A04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76797157-19C0-464D-895A-799B2295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11F4D6E7-B1F2-4771-ACE7-749A86D2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28836BA4-7B0C-4CBE-8298-81FDE314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66FC1D94-E6F7-4402-A5CD-2A4D6B23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FBA6B61D-F854-418E-AB81-5FD1EE1D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4592704-6A8A-4BCA-9620-C7E4D1E8F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66643DDD-1DC5-4EFC-86B5-CF8F8EBD6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1A448F80-D68B-4B14-AFB8-9EE812FD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1E9C3021-C5CE-4BF4-BBC4-691CB2D2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2A59DA94-8363-48EA-89C1-F3472F31D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3A1477D4-B56B-4082-8392-1703E5326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557AE01E-60C3-44D8-8E99-CEC0C601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70DFD85F-A2B5-438C-BD0C-DB696965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9BB672B4-85C2-407C-9C02-2180F40B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58893166-C465-45D4-BE06-E7DA691B5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B39F2A10-DF90-4ABB-AF05-38C00A6E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8C6E82F-A07E-499C-8031-1E75EFEF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772AF230-FC10-450A-BDB5-ABA234AE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B3BC65F6-70FC-4EA0-B0A4-BA7F6D18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98568052-A417-4584-8B8E-B8449160C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6096E79C-B913-4724-8017-D390628A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A6791882-39B2-4444-B8E1-D961AA16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27C56DED-1D26-47FB-A7AE-3A39F0DB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180CAB48-E221-42B6-B88C-ABC1503A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D1BCF87C-EFDA-422C-8D30-4EC67480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502B4858-DD37-4C61-ABB0-EFD89DF25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6CB4AF46-EB7E-48D7-9646-01A85A27C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0D149E3-431B-4FC8-AF13-73183A9B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F3E35F35-4539-43BC-998D-89AE7154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35EC63F3-A947-44A7-814F-8FBB0525D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39B6CA2A-1B72-4EDD-8D3F-70DB7393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D53B5D63-256E-4FA9-AC4A-DA29E032C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2E421317-E2CD-41C8-9892-E0D7F817E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BBC7E79E-AC9C-4F62-9A14-64954AA4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1A8692D0-3EA0-430F-99E7-CED788CD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6B496661-C955-4605-8136-77123C7CA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1535F267-A572-4446-AFD1-0A632548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75E88755-2463-418A-AE20-1DB9AB60A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A33817C-1DE8-46F8-B6A3-17D5EE68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CB209EE3-A2A3-458A-A945-AB06534CC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E9F1AE21-2CB4-4094-9685-26E91BFF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20E00272-3C0B-47B0-8D2F-E8047101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9F03E3A8-932D-4B08-8F34-56865BF6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7166FB1C-ACD4-4C62-BF81-4ACAA9A9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58621295-E981-4E60-8445-94189F0A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47</xdr:row>
      <xdr:rowOff>127000</xdr:rowOff>
    </xdr:from>
    <xdr:to>
      <xdr:col>1</xdr:col>
      <xdr:colOff>722538</xdr:colOff>
      <xdr:row>47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D1E46183-1A23-4BA5-8767-E9CC1412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861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F331DAFE-24D0-484D-A5BA-B21515982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928AF4CE-B7F1-44E4-9A4F-F304F161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3D0CB5B3-70B3-466E-9D74-8E8EC7DD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EEC1C048-4D75-4C8A-BFB6-B0BDED923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FC75F944-4B72-41D6-BABE-9821963CC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DC6B5446-1A91-4B5B-AB45-D00746A3A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5EA8BD1F-67BA-4DB7-9E1A-74E238B7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FCF91D67-863E-443E-9C02-C5118F85A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2361C9E1-42A1-4846-B079-354726BD2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7FF67EDC-DA2B-4D76-9B5B-7D1438919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EECC8E31-E820-4741-9660-11CC2ED53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705A267F-37B2-48E6-86D5-A3942ECA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7D2F8CA7-AA82-430D-9AD8-55F27C0B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FF8A8545-B9E0-49FB-A657-DEB83F68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EC2D9C24-C0A1-4095-B586-071E9DE9D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33FCFC6C-5F25-4690-9ED5-68125490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E91FE0A2-C748-4FA5-BDE1-EFE44BFDA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20B05ACC-CF83-48D1-9D11-DEB07940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E77792F6-610B-41AB-8AA1-DD60A1683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6F05E9B9-A8F2-466F-9ADA-6C3ACBCA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79143BC5-839B-4005-A538-C7ACAE19A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64A1E4B3-0287-48C0-B2D3-923667E2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DC6DC509-4DCF-48F2-8B02-8698CA1ED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519AF540-2C70-478E-968E-C724D4ACF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6A8DDC4E-9420-438E-BC59-7AB28142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C6A6FF6C-B7B5-4253-A969-709A121E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8078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3AD6144C-5921-424A-88F0-0829E5BE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C835CF43-A3E9-4D5B-9604-202519B91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59246F42-61D8-4639-BD91-46C7A0AFB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7024DA3A-6022-403E-9701-0ABCE61FC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99F9985B-0457-4B03-A48F-EA78C7CC0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85C36AD6-4667-4CFB-BB8C-E1BCFFA8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C1A2C9B0-5B4B-4C03-B9F7-177B9B13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D53A5BA7-5FF2-4F2F-B8D0-284072035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13DF4138-D463-45AE-824E-C669C8AB4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E1373518-CE5F-47BF-AA06-1259760C0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AFF7C137-5B3F-4B13-A869-008140B4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1187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43</xdr:row>
      <xdr:rowOff>127000</xdr:rowOff>
    </xdr:from>
    <xdr:to>
      <xdr:col>1</xdr:col>
      <xdr:colOff>722538</xdr:colOff>
      <xdr:row>43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29D7E0B6-F8CB-4A4E-B384-FAA26681A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0998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43</xdr:row>
      <xdr:rowOff>104775</xdr:rowOff>
    </xdr:from>
    <xdr:to>
      <xdr:col>7</xdr:col>
      <xdr:colOff>532038</xdr:colOff>
      <xdr:row>43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4B16B252-8CAE-4D6F-A88A-CB5C70C5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0775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4B1C4021-01EC-4BB7-8564-6C04D0AD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80782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BC2DA0B9-4251-4862-B02A-FF79C40CE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9EE23452-B0D0-4525-9FB8-6F0D2F76A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7EE08B82-60ED-4846-A961-9945A8BE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B3D0735C-123F-484E-A386-7C3469194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80799B25-7683-4B92-BED1-9969F34DA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F547F5AB-7BFF-4768-AC92-B5B8BB7B9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5A4D8DCD-5613-4215-A785-1BC9B1A3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250AF4D9-88CA-4711-8D3C-0296F71A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61E414DD-82AA-4F92-80DC-3B0A9E1E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00571BF6-B034-4758-9CA6-E61A45BF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9A22E714-8EFF-4F4B-A5AF-EFC544E00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366811E3-7111-46A8-B748-916C2051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EF716997-05E5-47DD-90C1-F248D52E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DC43A748-775E-4CA7-9AE3-69D2F169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B6BB5D11-E8B9-46A7-BAEF-83C12E9C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530BB616-5AF7-41B1-94D6-4F4B736EE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B9AEA162-AFA1-483D-80D1-0D32057D3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E34610D4-B3F5-46AB-BA43-EFC85053C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29F81292-A905-4199-93CF-B1F19FFA8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16C1C2F8-335A-4C31-A887-8DF510F0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1498615E-567C-4489-AEC9-EDD06AD8B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E49E7AB4-2CC3-4467-A9ED-6E5C2801E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D3D06C66-A7C1-4168-B7DF-E5E44409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92E5B2A6-9B59-4A7F-B0B6-ACF0ED95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C19C20AD-DC61-4F30-A1CA-155D0E4C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9CC08DDA-7E00-40F5-94A4-98794BC28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C3376C79-3E00-47A0-8F85-658AE6523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A220E8B5-7310-41D4-A1EF-D7154607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289E39E3-8FF7-4086-B0D3-179D39C9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6DDDA3DE-5BE9-4063-8C61-DBBFC50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BBCD3621-546A-4D0A-B4AB-BE297200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08898B72-289B-4D97-B24E-5E126A2D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DA346712-FE6F-4724-8C02-8A8A2833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960830C4-DB2E-405E-9FAF-9AF92F85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065A4557-DE42-4522-9006-504892AA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77285511-028B-46DB-B3EE-875618D1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6F7EED59-1245-489F-AAB7-722186BD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1D4437CA-9675-4015-8B6D-373489BF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B0901276-B622-48FF-A8BB-522258A54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FB3DBF78-C74C-4DA6-A738-3E6D4ACA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0B61E09D-F559-485A-85F0-DEAD41045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5B5B7A5A-8D76-429C-B8F8-CD567724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A00C676F-5C33-41C7-9843-F3BACA59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A95E134C-45FA-4FA5-BF96-6D8597CE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F5094FD0-559D-43FF-863B-50E84A68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0C11865D-4729-4991-9BDF-924330AD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89B2EEF6-B780-4F62-BD5C-56B1DCEF0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D11A73F8-DA31-493C-9CA3-3957A5F1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81CE290E-BF04-4567-9F27-E61817CA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9FC60773-75CB-401D-8BF3-1C15757A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9D11DA80-E4C8-4D1B-9010-C3913BDB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BDC39B7C-193B-4B6C-A0D0-57377074A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139518AC-2DB5-464F-81BC-2F2063E4B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F99C4F7E-3365-44E9-888D-0E4371BED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FC88E8C0-EB23-47BF-AC2D-62C04FBB2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F0B2BDC0-2A44-4887-842F-9BE37EAA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3FF4825B-C8D7-4926-A8E0-CC16EB5B1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BFFC8873-337B-4944-A415-B3836B5E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3CC849C9-8907-4BF8-838D-A12D2617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7113C0C2-6E56-4A2A-BF3C-AF5A08407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04DB0BB5-5D4F-4140-983C-962C837E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44ADEE4F-C1E5-4BA6-99DF-439B1584B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4721DF7E-ADF9-4E36-AEDB-0C4271AB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A23FA9B8-8BB9-4FFB-B013-B8208F93E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16DFEC6A-46E6-40A9-B387-A378B2DA6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7D56E124-AB63-4ED5-ABB0-48BBFA632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16E4225A-2E33-49F2-8883-B32BEBD9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208C0677-DE1D-4B5A-8F7E-8D55CE0E0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AD78D06B-1C5C-4D6F-A5BF-CD4A8626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5D84131E-BD64-421D-914D-7A3D5D2C1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8B78AB31-C709-4D09-8FF4-2586F8FC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97507052-E666-43D4-9597-F4700552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94EAD384-E6DC-465A-9987-934A20F9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40B7A01D-1A2C-4CD6-B518-85E19893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CC21BDFF-D2CA-456A-8351-1AD7F5B87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2BE17283-DECA-4F9D-8A93-B6DD40CD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FED3638D-BCCC-4CF5-B64E-95F9E136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FBF96063-B323-42CD-A05B-F312B3F7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575591E9-2AA4-48C6-82E6-9EC8F11AE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63E8FCF2-BB75-4ED1-8E2B-8A65022C3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124D9E08-B396-4EE4-B145-F0752071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40F13EF6-A10F-4C0F-820F-51BE0040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714B1304-5777-4CE8-B7C2-72554BAA6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ECA45B8E-811D-4E69-83D7-06BFA4A8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04052153-BBE2-44E0-B366-4E2205FC9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EBB758E4-832B-4799-B578-AF9C5B78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BF4BCBDC-7FCA-4408-9376-5C0AC81D9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4299842E-968F-4827-BFF7-F56F49DD0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4CC33F1E-5B40-42C3-8FFD-39E6DB78A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0B5050B1-70BD-4571-BC06-ABBB57F6F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3840B0C8-9395-4DA2-89B2-2B0FF057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7BED4A64-FF85-4F72-8356-11897FD34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C9B9D3FB-93BE-4EBB-9C13-F17F84A9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041753AD-F195-4458-90C1-4FF94666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D9024CAC-AA45-4D81-B1FF-3DC382F5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CB3B9F49-2E58-4CA4-B48E-30767DA2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CFC3868F-DD13-43D8-904E-24C895C86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EB503C2E-7916-478E-9D48-A4FAD8C7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C6F5DE39-0CF1-47DF-A5A8-0EAB4AD3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57E0DDE5-CDD0-4607-A000-AC5DCD3E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5641A171-59C9-48ED-AD0E-DD667505C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BD51614F-0909-4955-9505-A56C7781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B2971DC2-EFA0-4125-879F-1FC4C0455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4C4987DD-144F-4D30-85FE-D23F92F5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1749DB06-0D72-4D4C-8918-AD86EC78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AF5E56EC-6BFF-45F9-8F90-D5DD9530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046777BA-ADA9-489C-BB11-2C9B0757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07DB1B16-11F7-446E-9C62-158A4FF8A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D38B14E1-6BE2-454B-8BE0-AA3FAE5CC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0B77CED2-AF11-4378-BDEC-49EBE5756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8833B43B-E20E-43C8-933E-3247F35BE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2DD8135E-15F5-4EDC-99C4-E7643ECA1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91A420ED-DA7A-4703-9AEC-CB54E5D6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9426768-F84D-435F-A1F8-381B041D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3431094C-3A35-453A-9FC9-DACEF605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9868806E-C73C-408F-8674-99E72EB78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B158E606-9884-4F84-86F0-F71B0ACD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21D6F08-B946-4490-B091-62E0F51F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662451DB-24BC-4DEB-B5AB-295C4B8F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72F49226-D82E-482F-8DE8-88F91CBC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1CD37552-91F3-462E-8980-053B1837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1D9FC0EB-D3F5-4A4A-84CA-1B2F7437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E6E846B5-9906-46CF-829F-CEAD9A35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67526765-52B8-43A0-B8E7-8268EE6AA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5664195A-655F-4347-9457-C248E63A5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1D90C9DE-39DA-44C2-9AB6-9C9E48B5B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961DE0E2-280B-473B-838E-D64D96428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514EEE59-A71D-46AF-B748-39657F11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9196696D-CADF-4DDA-B7A8-F387F933C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59E1D4D-120E-4856-A5EA-224432F9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EDEB23E0-5B45-4A38-9B06-AB392EA23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4EB8CF09-7AC9-4E85-90FC-F74F7808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017467AE-D85E-495B-A8B9-9363E815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EE61E76B-0008-419C-A4CD-F8E8E0DAF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7A5C1D5B-AEBC-4275-B821-E50F289BE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E0101F92-4C4A-4A37-8E08-1E752C11B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85F3EC5B-65A5-4EA8-9985-14E6114B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14EE7B8A-40C0-4CF6-B8F3-52E95726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900E50B6-042C-4D72-86FE-FB036349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37E32508-0C8F-4390-8E43-A7DE185F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D993B6D4-AE60-49B8-AC17-C466D932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F2FBCBA1-5A0A-48C8-8F6F-EA4740058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38B3E628-5F2D-46BA-8DBB-1C1F8D47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8BF15D07-E31F-4585-9BB6-CC7AADA9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47F21D71-140C-47F1-911C-A069721C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067929E8-0AB2-44B3-956A-A0437B0D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C6C9FDD1-EC96-4047-96C0-5637FF076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B78706B8-E93D-46AA-ABEE-590285963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3E33B586-045A-418A-AACB-52FF47EE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049B69EF-48F1-49A5-9F2D-806192D00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3A0FEFF3-EBAA-499C-B8EF-C5AB733BD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FCAE7C7A-467E-46B2-ABB5-E0A439C1F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C4D729BC-0CC7-487E-AE94-0BABBCC4E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BFDFB151-4661-444A-A8C5-DB19DCA6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80D0AD9E-BE29-4A0D-A6D6-E7541522A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EE734D8C-11B7-462C-B25C-66C6AD19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974BB09F-D4EB-47D2-86C0-D28EF8105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B303043B-17A4-4BEB-8EFE-9B04B1FB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8AAEEB24-84C9-45E7-ABAA-66FDDBC4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B3C79291-55B9-44EA-AE26-896AADFFF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5C7B0CED-344F-46E3-BBEE-B0ADC82A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9116BE6C-406A-40F5-92E3-D8D1BE4D6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9D6EFF85-8153-4F91-A247-16F467B2E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25E1755E-5422-4F94-807C-3229E375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153CCD75-A873-4E50-85A3-FDD653F2E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C0745553-E9DC-4044-9C5E-DA07B92D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F0741ED3-466B-4BE0-A151-17B71318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554B94CB-CF89-4CD4-A57F-BF78003B1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1643AA70-4DA8-499F-B2DD-8B7A202B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47</xdr:row>
      <xdr:rowOff>127000</xdr:rowOff>
    </xdr:from>
    <xdr:to>
      <xdr:col>1</xdr:col>
      <xdr:colOff>722538</xdr:colOff>
      <xdr:row>47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7747AE7E-BDF0-47B4-ACA8-64ECC865E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6713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89671BD7-7023-48B7-8FB8-9F2E8FB2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C14053BB-4761-4F6B-86C7-900D4E894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320D236B-E4B5-4901-B843-E190244E6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D02E974B-30B3-4910-8DFD-4320B9420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AFC74EC2-014B-4E0D-A5D7-7C3A53B1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5A4DC622-CC2F-405C-B162-DA7FC652E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054F2538-C508-4A6A-9A5B-B44F47C1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0C36C2C6-0031-421B-8E4D-8EFF6160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9372870B-CC0F-431A-8A53-F6FC0ED16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5F0BFBCC-0A4E-480E-9D02-75432D2D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AE862568-78BA-44D9-BC8D-5530F2BAD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11567DB5-E306-49F3-B064-AEDD29A65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667CE9F2-3AD4-45CB-AEED-0041A94F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99282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2C5A32A8-DB87-4637-8E8D-99BA8BC8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AAC29051-D2BA-473F-BDAD-CF65488B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7CBB5A08-E2C6-41AD-8D29-04922FE7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BC41B961-81AB-4166-A677-EEAFED362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3888A0B-FB87-48A4-A637-2E86ADB1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BF98AA78-C03D-4D33-AE1B-22DF969F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39DEF527-6AFE-4FCE-8EB6-1FBA6F3E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274A17FA-B0E6-4B20-B8A6-63E3CE73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E6AEA354-CADE-42DC-B6EE-5220E0CF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A98AF553-08D6-4B34-97BF-D8C69464E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6DAB5890-9563-4C4A-99DA-984AAFCD0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7A96AD68-862B-4F78-8151-90D97EE85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99282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F676AA6C-A270-4037-9A74-72F46BC3D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6173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7BE22C7B-8A87-4CF9-BC1E-B26AF5B6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A7F1A7F3-E2A7-4D73-A956-14741310C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0DE33509-97F3-4587-867D-D30CA1AE9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8566E043-D3EA-4C45-90D6-04EFDEB22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901D9C5D-7FEE-4DEA-83DD-D3266C0F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271B729A-5D71-46A3-8D39-2BED79652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BED7796F-CF4B-46B4-83EC-160B74E2C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CB524F68-102D-43D2-AD56-AB3BB6498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5DC39E98-E82E-4515-BE52-9D517D746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91FBB2D8-A127-449C-B6AF-ED5E4E7C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38</xdr:row>
      <xdr:rowOff>98425</xdr:rowOff>
    </xdr:from>
    <xdr:to>
      <xdr:col>1</xdr:col>
      <xdr:colOff>682626</xdr:colOff>
      <xdr:row>38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DF857975-4954-48BF-8778-0B56BBA5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99282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43</xdr:row>
      <xdr:rowOff>127000</xdr:rowOff>
    </xdr:from>
    <xdr:to>
      <xdr:col>1</xdr:col>
      <xdr:colOff>722538</xdr:colOff>
      <xdr:row>43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EBBD654B-6A7B-4771-BB45-99849EC8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09093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43</xdr:row>
      <xdr:rowOff>104775</xdr:rowOff>
    </xdr:from>
    <xdr:to>
      <xdr:col>7</xdr:col>
      <xdr:colOff>532038</xdr:colOff>
      <xdr:row>43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DBE93315-9A74-4CC1-88EB-F05BC2977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08870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47</xdr:row>
      <xdr:rowOff>73025</xdr:rowOff>
    </xdr:from>
    <xdr:to>
      <xdr:col>7</xdr:col>
      <xdr:colOff>532038</xdr:colOff>
      <xdr:row>47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DC6DB073-8B14-460C-AF95-0241C47A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61732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336E8016-8319-4B62-90A4-999F0A25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1A0B3B3E-84C8-49DA-A2B6-E6BEBBDF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721CFD0E-2E8D-42C1-841C-36F75FFB6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48EE4280-19A4-4E50-A01A-62C2C9F1F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A680A4ED-A3E4-4F1F-B3A9-55C3A67E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BB433737-2D36-4E8E-B282-780010B55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2E522375-7F56-4E39-A766-2EC87347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7D8AEE9D-F5B2-4D0E-BAF7-BE3BD95A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B5169D47-B19D-40D1-8D1E-3F8D0A0A1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32CAAE31-022D-424D-8645-8265CED4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9CD801FD-FCDA-40ED-9D4B-4A297F68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FC0FA34D-FA0F-45A5-BA69-9B5018E4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572E8DCD-41C3-429E-8F45-8796FFD30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76EBBF49-A687-4F1F-B3B3-998B7023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6CCFCA6B-7B1E-4A09-8094-C3D4FA505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1B87CC14-D3C9-4ECE-8195-643F510B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A18B7174-C98E-49B9-BE98-BF854ACA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9AF54C42-DD0D-4798-9233-8D573C12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EFB30304-1829-44B4-9E92-24B31C6E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8CB6A5DF-18B9-4CC8-AE6D-6D64531C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0160FBDE-8E11-46BF-845D-37095A89F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1CFD341A-3E7C-486E-B6DC-C78AC312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9165772B-04F0-4C12-8F39-39A4FD875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A1710B6C-0991-4D3A-BD25-16A93C652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8E07C40E-349E-436C-BE2A-CB48D1FA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C442389C-ECE6-4DE1-9CE4-4836031A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CCA643B5-52FD-49CF-953C-C7626165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CA4C1098-0225-4DBA-A22B-EDB1188AB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B6682013-B161-4D00-9716-5B3316346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BFB4752C-E8BE-460D-900E-1F91D0D3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B0FC9EE0-7E20-436A-89BF-F958A450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DEDF9174-78A4-403B-877C-45729AB8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340A9C5A-E740-4C9A-89AC-6CA2B175D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D3E0F47F-E813-42DD-8B38-8AA88319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72A4EC36-6CD9-49CB-8E56-C4988F12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E6AEA0E3-046A-4365-995B-4802CDB64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99A496E4-D180-4BB4-BA9E-AEE67A52A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C63D4371-6C06-4A14-BA3D-ADD6462CC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28670DFC-21C3-46EB-B3F7-18076DC42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21DBFFDB-839D-45CD-9A38-94A39B1F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E8E4C908-4CF2-418C-A541-3D5628AA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43D288D7-A14C-4E2F-AE31-90805723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FD391B1E-3A5D-471B-80BC-017D45833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E43888C3-C651-46EF-877D-C8AB640EE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1A025B8C-ADF4-48B0-B3A6-90EE0C63F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07F3DE5F-2107-42E5-AADD-B4FDAB7E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404B28D1-45E9-43CA-A451-744BD9AD5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72CA1CD1-895A-4E72-9CA3-57199612E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8E3455CE-769B-45B2-A577-BEDEBD108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8BF2394E-6A59-40CC-9266-9B1B60494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D8CFC7A2-A9F2-43F9-ABFC-1C152B1BA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EF4A1F8C-E1D0-4C06-BDFD-E5A614C95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D221FE98-DDF0-4E94-9ABA-28512E6C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D8F2136E-2016-429A-8A6A-DF6CF4F80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BBEC15BF-C3D0-4BE1-913B-F08443581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5A16E8F9-A773-4665-AF4F-B724BAF2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823C48F2-12A0-46EC-80B2-9B694205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7EBB8677-2E79-4181-972D-54458A23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A7F5A652-0149-4CF6-8408-E498ABCE7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82184335-B64C-47D7-B5C8-985B356FE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3D428E56-3CEB-481C-936A-52F401C3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8377D5D4-5577-4F9F-A28B-B39E4D88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9818C0B6-6F7C-4323-9AB5-6C2E58BA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15D1F2C7-64FF-4764-869D-DD1E811D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C55069CC-7B9B-41FB-89F9-709B108B6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2BABF123-C499-4DFD-B63F-C01A24E6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0515AB7D-274F-45A4-AD62-FE13F8EE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6DDFC4A2-A2F7-4C30-9C53-419966EB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96EE6B4C-0C27-4103-8A6B-691C158A3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01D5D49C-EEEE-4C5A-A5B8-3C7555DD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C9DBBE46-C514-469C-880B-6F1F253D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BEF8FB02-0E90-47E2-B3E7-EFA95A50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DED0162E-54A1-424B-AF87-09BEFAE20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51AC5108-0448-4C63-8D66-A100F94C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226C15B9-39A6-474F-A368-85B7F5B21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9863BDC4-9840-484D-8279-56D67F6B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2B6BC4FD-375A-4305-A381-447171E5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047435E4-3AB1-4C93-A197-AE1BE8817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FD1B4D14-E486-4A01-9E5C-97F414CE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683BC1F5-A4EE-4294-8D26-AD173211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68E24F7F-04A8-4841-8A15-2F85752DF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D2A1ABC6-5AFB-4350-96CF-71A696CD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B4719A21-9368-4CEA-919C-F34507E97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DD6F9303-76CE-474B-8044-FC54920F0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DF5889DC-5DA1-4EF5-9167-E38FC9D9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ADFE813F-4D19-40B7-B083-103C73BD6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361950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7248FD63-BD53-4D7B-882D-9FCBEC5C1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361950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ACCF9466-D9D1-4BD3-AC5B-CA25B1F1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D9AF9A06-6F41-44F4-A942-4D405E4C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C62A9759-A855-4A05-8A75-ACF273EFC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7CA3029F-8305-451E-8DC3-2AD0B557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BD998765-79F2-40D6-AE4A-60FBEFAE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A481A369-791B-4E11-814D-FFCECE09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567039B6-D2D1-4017-A0B8-33BC1B5C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344EA265-01AA-4051-80A4-CB46CEF3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8C89C1D0-132C-47FB-8668-FA3126425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67BD0549-3957-43F0-9E9F-E54B4724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68A6649E-DF01-4D4F-89B5-227C98A0C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FCF267C2-8142-46F0-B131-D22046B34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EEF31162-60D3-4AC4-B7C2-9FF15682E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DCBEAF09-C23F-4FA1-BDD6-E61C45AE0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FDDAC7B2-988B-424F-9F1E-154D902BC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7CEDDF7B-C47F-4911-8CEB-2F7D9E727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8931E9C7-D6BC-4132-9610-6A30C5F2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976F22B3-C8E1-4A5C-BA77-3A7775821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AA2BB044-7A6F-436F-AF49-D1F9E18F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0B3950F6-1BDF-4B5D-ABFC-2EB8AF68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8746D7E6-64DA-49C2-AC37-C7802AF4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F65F39C7-67DF-438B-A51D-7CFBB9672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B1714043-2D6A-4EE3-9312-EEB3CE5D6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25</xdr:row>
      <xdr:rowOff>361950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0B72EB1F-B19B-483F-B756-FCC81A2A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25</xdr:row>
      <xdr:rowOff>361950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A51BA863-51D1-4F83-9722-C66C40D85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BCDB29E0-6C65-4E61-B4A7-6E99E111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76D08F6F-87D7-447E-B1D4-D39091E9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C59A36DD-5FD7-4526-9359-2E3443AD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F32F173D-EE26-438E-88BE-0E5211D11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FA1E4934-47D0-4CC6-B7F8-DE1DAFC2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881ACA9-CBE2-4B8F-9E14-52244D79C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A52F74B2-37AD-471F-B031-00842DB0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7E21187E-E50A-4D48-9ED0-B94B2189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62940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7CE639CA-04A6-4E07-92C8-B9C5A9B0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8963E1A6-F422-4125-AD3E-71418D703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62940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014007CD-5159-4D84-9E2A-B67C5953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800F4202-DB01-4C73-B884-F498745FF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0AD8557C-0B13-41AA-8EDC-4755A93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527ED029-D057-4D70-B21D-EE0FB7CF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DD2E0EEF-3A10-40E2-AA96-C3D5F212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B5F4E797-E3C0-45C5-8127-E3A8920C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8217AEE7-1088-47F4-957D-32F1FBD3F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B6D738A-A41F-4D44-A505-F509C71F8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F1427E2C-5F63-45AA-B1E9-C2D10C72D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4402F08D-FF9C-45B3-9CB1-88BA6C37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62940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0A395B36-3125-42E7-82C1-0F99AB4C5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2370AA5F-BFD8-44AC-A5B6-465C5DCED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62940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6A736AC5-7F95-4B9D-9FD7-0252F18FB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41C780B5-1170-4FFB-9D15-11428B3A5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C93F54C7-81EB-4A20-A980-CA076FE76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EFB34A2F-5FBA-418F-AD0C-AE86271F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60E29C65-081E-4421-B03C-313BD7F7A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6EEC9053-3D3D-4459-8F77-2196109D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39B99097-4D16-4334-BACA-37357A3ED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792D0DB0-31DC-424F-8DDF-EEF4F7AD0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191177C5-A05B-4B85-BB28-40FA11280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62940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A0C68AED-C415-4256-8389-5013510F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624EC53C-59E1-4C30-9E24-A56A4E28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62940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20EE3336-0C21-4E98-8FAE-5B5287ED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5955D3E0-3CBB-40B4-9AC0-B86172E7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A94B9B45-C3A5-46DA-A80D-8C97F895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43BCDEF0-6AEB-4A28-AAC9-1E4D47D0F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EB02A43C-43C8-4B56-9EB9-D120FE07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C6215451-9E88-4D6C-9CB1-CA5572E8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9834352-7982-4660-BFF9-CA875BA5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A60C3842-B9C0-41AC-B6B5-82137F91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62940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15C3CEC7-08A6-4EA1-B4E7-D4D0485AD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D49FC8E2-4C68-4143-B704-98445C9BA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62940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FB7C5337-9725-4764-83DD-5045E29A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734FD92D-A396-4E43-9960-E76DF50E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B49AB318-4905-43C5-BF3A-0E664C6E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2C0C80B4-F6E4-4F29-B29C-D7E2F81EE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631324D0-8BB9-46B5-BF49-9B783FB2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403007FE-E992-4136-8E3D-9D3820FC9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F3D60F59-99CC-445C-A662-299354410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D6E04E3-BCF0-45FB-833E-51047BD7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0B276B9D-455A-48BE-994C-9AFA3471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70516D55-479F-4472-8566-BAC2999F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62940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386B0E26-AD13-4437-99AB-C48A0AD3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7A3CCC02-A1FC-4E04-8183-AEAA74483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62940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CBD653AD-7CC7-40FB-9F8A-169ACF4ED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A711CDAE-C16A-4D94-8E06-471359933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41</xdr:row>
      <xdr:rowOff>127000</xdr:rowOff>
    </xdr:from>
    <xdr:to>
      <xdr:col>1</xdr:col>
      <xdr:colOff>722538</xdr:colOff>
      <xdr:row>41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B9CBC0C2-EECD-48B0-AC34-B6109C827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6713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95940F6F-4768-48AA-823E-E9C7DEC9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246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E96D7F07-3356-405E-8F27-1A35CF39A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F39271F2-5755-4D2B-8C90-E3957569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EB101589-AB9F-43CC-850C-6C61687A3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1E6648FD-90B3-4C1A-B5C6-B4410F201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8C3C6F99-2514-4078-B9B1-BFFA15F81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3919505B-EBED-42ED-8387-2AB406BD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64456367-6AF3-4AD9-B624-86C93363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62940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FA4BB884-6BB3-4631-AC9E-76A75AA2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2127D76C-2BEC-428B-9A7D-4BA6EA4B7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62940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13E5B29A-C912-42BF-81EB-80456FC5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93C4ED35-73C1-4893-8E70-4ACF30E2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32</xdr:row>
      <xdr:rowOff>98425</xdr:rowOff>
    </xdr:from>
    <xdr:to>
      <xdr:col>1</xdr:col>
      <xdr:colOff>682626</xdr:colOff>
      <xdr:row>32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0FF82499-32F8-4F6C-8446-2E9A246D1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99282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F4320230-A5D9-412D-AE51-8831C0DE4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F29857A6-686B-4E33-9C38-2CD10D3C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9B55235C-0B74-4172-8FFD-4A6D8F93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357257A2-F3E1-4834-B383-41D4523CD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6AD55E8D-C8E5-4945-97D2-5FBED5347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4BC1DDBB-E17E-4356-8E24-D000313CA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F905F097-3380-4521-85D3-1D01203EE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830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62940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5617E2B1-0318-48B6-809D-B0394800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F4B05D3D-0D49-427B-8E03-B29F1D46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62940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548EB730-ECC6-4179-8223-834B929EA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CE28EA8F-6896-46A7-9D49-30E5D104F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32</xdr:row>
      <xdr:rowOff>98425</xdr:rowOff>
    </xdr:from>
    <xdr:to>
      <xdr:col>1</xdr:col>
      <xdr:colOff>682626</xdr:colOff>
      <xdr:row>32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22CF726D-B242-4ACD-BA3A-BD32414B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99282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41</xdr:row>
      <xdr:rowOff>73025</xdr:rowOff>
    </xdr:from>
    <xdr:to>
      <xdr:col>7</xdr:col>
      <xdr:colOff>532038</xdr:colOff>
      <xdr:row>41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87DD27D1-A206-4B98-9CDA-F65917CE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6173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67C81BD7-AE61-47AE-B35B-C1D3ABC1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3886F81C-9F7C-4749-B82D-F0C3F7C3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010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EABC8573-A135-40ED-ACDD-4881DBA0B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4E94111E-7667-4991-968F-A36121E2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FC57A09D-FBF2-4122-A373-4F7E53457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EC29DE4A-3EBB-4E17-A4B3-9942E3D05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676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62940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97CB95EE-E02F-4C03-91DE-ECC8949A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230E7DEA-386E-4100-BF15-2065477C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62940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70B8946A-71C9-4CC6-8263-B31D3FF3F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FBCDE2CB-885C-4A25-AE19-23EBDC555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151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32</xdr:row>
      <xdr:rowOff>98425</xdr:rowOff>
    </xdr:from>
    <xdr:to>
      <xdr:col>1</xdr:col>
      <xdr:colOff>682626</xdr:colOff>
      <xdr:row>32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D47F9195-978F-44BF-AFDE-82B6047D7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992822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37</xdr:row>
      <xdr:rowOff>127000</xdr:rowOff>
    </xdr:from>
    <xdr:to>
      <xdr:col>1</xdr:col>
      <xdr:colOff>722538</xdr:colOff>
      <xdr:row>37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D6421914-B25D-463D-8A6F-4AC584B47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090930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37</xdr:row>
      <xdr:rowOff>104775</xdr:rowOff>
    </xdr:from>
    <xdr:to>
      <xdr:col>7</xdr:col>
      <xdr:colOff>532038</xdr:colOff>
      <xdr:row>37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9CA03190-30B1-4C4E-A30B-73D678CE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08870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41</xdr:row>
      <xdr:rowOff>73025</xdr:rowOff>
    </xdr:from>
    <xdr:to>
      <xdr:col>7</xdr:col>
      <xdr:colOff>532038</xdr:colOff>
      <xdr:row>41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B2B58D97-FC10-48CA-8C07-3527359CF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38600" y="1161732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F04C208E-6DD5-4A30-9CBA-8C320C66E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D452FBF5-BF2D-4710-AD74-56FBE6D12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FE0D4F41-4CA0-4687-8D8F-57A0163A4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3DDC1E63-581A-4E7F-97C8-C23F9FDBF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CCCE014C-6107-4CA3-A16B-8C0ACF3FB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EACA7183-4312-4EF1-BD14-1B6F127C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A426F277-938E-4CAA-AC94-FE8B61F2C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EF6F1BA7-ACE4-4BCF-96BC-9E0EE7CC9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966B6D0F-719A-4B47-A7FC-CEFABA2BA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0F909A53-ECC1-48C5-8014-A86011406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16D7D80E-BE35-494D-A245-0949ED8A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D41E3CAD-74E2-4F87-861D-E46C7D62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7F0E38C5-F93C-4981-A717-CD5C6F63A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3029F3A8-DEC8-4A74-B5FC-A685F991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C83B8619-41B1-4D29-A89C-3DEE6A5F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DC42BA7B-1AF0-49D8-AE39-E0E458CD9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EF53479E-EA53-4D87-845E-135756EF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7E5318C4-A045-422A-991A-75B81E1CA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F7EE00CC-2DAE-4263-B873-43D42D54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CF7721A1-F54B-4155-BCF0-D3DA516A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2F5BD73E-8A45-48D4-B988-AC96625F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0E5C6537-7C5F-4C8D-99D7-5CB37B868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31327A25-4C73-418F-B553-21FA1F9D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12624F3C-FFBB-4DF8-B64E-869F62F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FC9111C2-5DD4-4411-81DB-3F657A9F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EA5BE0DA-F881-46FC-84AB-AA617AE09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211D8A3E-7D84-435B-910B-9FF656FF6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9A62BAE6-8AEE-46B9-8A38-E584DE6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D391DFA9-9B10-4263-95DD-5DBB782D2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5C17AF2C-C9B4-4BEF-B870-0B57B46BB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672947B7-CA85-4478-A527-C9664EE4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9E223026-276E-4BD8-95A9-1703B1857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1AD210CB-E9D9-4E09-8FDE-5CBFAAAB7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696FCB66-89EE-4469-B3F7-AC3BD57A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FC637B80-288A-4082-8452-0944B1FF0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E315F151-23B4-49EA-9AA8-3343CECB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8C7630AC-EF30-47F3-BCF9-ECC66ACA7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F8AD9CE6-8D43-42C9-885E-B5F68A60A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45757EF6-0D68-4E62-AE13-527E9A12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99025B49-FB42-480A-A7FC-AD089C45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A802BD2E-29B6-4B66-B1F1-8EFB96FE4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6AC2F20E-DF88-48F0-B32B-D4BE0EE7F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000702ED-0430-40B4-ADC2-297EE5E9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EA7EBE63-47DB-41B6-A82C-28D2DDFD8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CAF956F0-BAFC-4B10-94AE-B2C8534E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74133E05-A0F4-447A-80DB-A8777531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18644AC9-3C84-45FF-BD3F-015F0E6D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1EE78BF0-FCB0-49E3-BEC5-B486B16AC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A673A49F-7317-4F15-A8A5-10FC08E64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9E2863EA-6A3E-41B2-82E6-01596127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49E52312-29D5-48B2-9B27-2E1B45803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6B378947-5683-46E9-B54B-D1545288D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578E3565-E6B1-4DD4-9694-D1A2A3C0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83DD361B-8081-4DB6-9153-54DFCB39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857920F8-F73E-4B3D-B230-6E2A6882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73821AF8-C0A9-48E0-8164-CC045D9D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C3233A1C-161C-4356-B759-6C77CFDFA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812B7E76-7BE5-43D8-BA42-B3727E2E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1FC43ABC-6900-4801-9E97-F08019050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E3DE5B56-4654-4F16-B696-20966B3B5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DE6CE5F9-C0A5-4294-AE7B-ABA82F64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2B75EEA9-BB3C-4652-81B6-BFB48C6A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F9C92434-08AD-454C-B2B6-4EBCB7752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3CCF97B5-0636-4DAC-B4EC-CEB2F744B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C1F67FEC-674E-4716-B768-C88B6529B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8CA418A5-C6CE-41B0-87F5-A49AAB32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E2BD65F4-8A6D-4BDE-A40E-E83041326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6F98B206-A1BD-4F8C-A932-F2848A1B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9C8E2E72-2A34-455D-9836-8C1C409F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837D5F32-3100-4C24-AF07-303DAFD2D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71A10178-60C7-4D90-9F47-E48BDABCE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D712BC2C-B92C-4F30-B0A6-3391B2BEA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24477CFC-7CC0-42F2-BB2C-BE0AFF137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9ED01F70-B67D-4F3B-97D1-A36F4FF6A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BF6AE836-C8F2-4EE3-B12C-55672F16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F82C1B91-7CAE-4E85-A893-0F43A5852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91673622-7019-4E7C-B461-1943ED87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766FF717-C893-4ED3-86F1-CF1252878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663BEDD6-85F1-4454-A443-7565BB02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D83BADB9-F1E3-44F2-8DD6-341C14641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2DA0F055-DB6E-48AD-BFA7-2B37C1FC4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DCBBC647-27F7-4E70-B426-08184D436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FB12C486-FBBC-4020-800D-8EC0E7428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AEB5C552-EA62-4711-942D-CF01B5479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05C01542-9926-4BD1-9E37-AA83D51B2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6DE4BC66-44B1-449A-8426-923B1F90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D1A6C816-F81B-4614-BDA3-691AD876A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F5429ABF-A051-4E62-8BEC-B4E65D7DC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3530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4443828D-04AE-4CD8-B425-27E933CA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0D5600ED-4E8E-4884-98C3-3231183D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0B1BAB88-248E-45C3-99F0-C56465A8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07414EC2-DB12-4B3F-ABAC-FD70A1A6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1B4D3BAA-E5A5-4542-9F77-F65227386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986BEBCC-65AF-4BD7-A502-CBD337DCD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70BBF96A-1D3A-40EA-8C0A-8F8DCA57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356CA686-970A-4EEC-9E21-E281DFCDF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4798FBC3-7F54-49D6-9C95-1E2592BD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8B0E494D-040C-43F9-8B83-FD02036E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AA94B3F5-0CBC-42ED-A34E-F7F5F0430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5CB732D8-5DBA-4633-A346-D8DEE25D4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084EC71E-90F8-499F-95F5-0125B1051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CF6FC276-D14C-444F-9BB9-230DD308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197F5E4D-5A0B-4AB9-A8C5-256AAA15C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8AB6AB41-887D-4734-AC8E-A1CBAC7A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F01002D7-1CC6-4CA1-A527-2C1124661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1A4E130A-A255-4B4C-8C2F-7E6053274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BDBCA998-4580-49EC-A3CA-E986D312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ABA444E1-A8ED-4104-919F-D7EB545A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B4F9DA54-DCDF-4353-A1DF-C25F0137B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D434B845-477B-4C41-9AFB-244C2C22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9CE96A4F-B3BF-4BD9-A784-0ABA8AB3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58100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9E3C53FF-1A5C-4D5E-A2AC-AD6604C1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91525" y="5924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3A187EC4-0308-45F8-9757-C40DDE36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10A3EF4E-DE2E-443E-8C91-81D6EC68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2FA152A0-43DA-45BB-9A4C-2DAD29609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C081AA6F-08C9-45DB-9AAB-7DB42EBE6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32EA2637-2802-48EB-A497-2E9DF0AA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3A9A6346-21AA-43CF-B794-EE1C1EA7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9A138246-EE54-42B0-ABED-C3C24CBFD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A675BECC-CDE9-48CC-8014-E481ABAEE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F647F13B-05FB-46B1-9F34-EC7D4EA2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0AEBB936-DDC8-4FA2-B299-D054E63E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F2F4F033-F629-4D8F-BE04-AB28AB83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FD3E117D-1AED-49E8-806A-874762D01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13AB62ED-A5D0-4EE1-8CE8-C39114A5E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05D36E83-5EFB-49FA-9BE6-B7E467E9E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95354011-A674-43EC-AECB-25C790A68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E5A33B61-1A21-4176-B7C9-1080566A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8" name="Picture 6">
          <a:extLst>
            <a:ext uri="{FF2B5EF4-FFF2-40B4-BE49-F238E27FC236}">
              <a16:creationId xmlns:a16="http://schemas.microsoft.com/office/drawing/2014/main" id="{686FD65D-DA0C-4E13-A46C-21159C48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9" name="Picture 6">
          <a:extLst>
            <a:ext uri="{FF2B5EF4-FFF2-40B4-BE49-F238E27FC236}">
              <a16:creationId xmlns:a16="http://schemas.microsoft.com/office/drawing/2014/main" id="{48555EE2-38A4-436A-B9DE-948EEA2BA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0" name="Picture 6">
          <a:extLst>
            <a:ext uri="{FF2B5EF4-FFF2-40B4-BE49-F238E27FC236}">
              <a16:creationId xmlns:a16="http://schemas.microsoft.com/office/drawing/2014/main" id="{E372315C-5983-45BA-B622-35F476E95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1" name="Picture 6">
          <a:extLst>
            <a:ext uri="{FF2B5EF4-FFF2-40B4-BE49-F238E27FC236}">
              <a16:creationId xmlns:a16="http://schemas.microsoft.com/office/drawing/2014/main" id="{3EBCDE17-7376-4B02-9C14-2486938D6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2" name="Picture 6">
          <a:extLst>
            <a:ext uri="{FF2B5EF4-FFF2-40B4-BE49-F238E27FC236}">
              <a16:creationId xmlns:a16="http://schemas.microsoft.com/office/drawing/2014/main" id="{900254D3-3422-4FCE-BFFA-14B8E066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3" name="Picture 6">
          <a:extLst>
            <a:ext uri="{FF2B5EF4-FFF2-40B4-BE49-F238E27FC236}">
              <a16:creationId xmlns:a16="http://schemas.microsoft.com/office/drawing/2014/main" id="{440104D7-606F-4085-9438-18D716087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4" name="Picture 6">
          <a:extLst>
            <a:ext uri="{FF2B5EF4-FFF2-40B4-BE49-F238E27FC236}">
              <a16:creationId xmlns:a16="http://schemas.microsoft.com/office/drawing/2014/main" id="{920B7619-FC33-4F04-A934-A834E684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39050" y="5530103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5" name="Picture 6">
          <a:extLst>
            <a:ext uri="{FF2B5EF4-FFF2-40B4-BE49-F238E27FC236}">
              <a16:creationId xmlns:a16="http://schemas.microsoft.com/office/drawing/2014/main" id="{276C0BA3-81EA-4064-A91C-F678AAC31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73596" y="5530103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EA8BA96E-254B-4E70-B3C7-976811869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6CCAB79F-171B-4EBE-8C3C-967A1173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CBA76A59-14A4-45EB-A6CE-1A25782C1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2BC5FF31-77D6-488C-B2A2-C3F8528D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8073A6AE-E367-417B-ABF4-F0D4284D2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2C30F2-CD40-444A-9F46-4CAB630D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FDBC6731-9D00-4B67-B489-7F8CF1D5C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8D414D6A-79B1-40EE-B6EC-7F4BA0C19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6B5BBDFA-84E1-4945-A37B-15719DEE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CBD3D209-A646-4F84-B331-21643ED8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5D8CE9CD-CF7E-4186-B52B-458929DE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8AF974F6-13C6-4E1A-8509-5EED605B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4BD44D4D-1505-4D51-BDED-42AFE308E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F1347D86-3349-40FF-8711-57339EB8D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5A183318-31C7-49DD-88C6-3D4B71E7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E57D6321-F77A-4272-BEB3-04E8E9D8E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C17E254C-2856-4C67-BEE9-4D7963C0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22A599CF-82D4-4CA3-BF41-9234A0AA1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F892B453-C193-42F7-A70A-CE6DDB87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E597D26C-1E53-4F6A-9120-1673982C0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C00E476B-386C-4EBB-8B30-541D6271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F0A51EF5-8016-4CB4-A170-13F18CFA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2F7398F9-F0CC-456D-BBB6-7AEABBB68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8D2323C8-75DC-4EE0-A503-43CB0E103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01FB9A61-A9F0-46AF-997E-73CDC5E7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6DEC3587-86D3-4668-9D75-8ABD3E5E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F7435C05-84A7-49E5-A57C-C55875D8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24A2CF7C-12EC-4AF9-9ED5-84CDF8960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B95ECD17-1EF1-49EC-BEA0-A2DEFA71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3F64C937-5CD7-4389-8EF7-423917E10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24722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A28DC9F6-63F6-41AD-A31A-2947A48C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8A8AC1D8-9B36-421C-9883-2B93347D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4991DAE9-4F5A-47DF-9D9B-C1B68330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D1F4392E-A05D-4C8D-9B2A-4E376867F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42A68411-22E8-4467-912E-67335213C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2C63DB56-075B-4A39-8A75-A131C55E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07FA24A2-A95B-4ADE-9969-35A7E0A3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C7EFE598-FFBF-465C-9EE9-26C2338A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D3AAFF1B-5EDC-42C0-AA82-0A414FE3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6FF0ED5F-695D-4213-A00A-8627FD1C0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75FF8408-659F-43AD-AD2E-C34DB9BA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815B8706-E81E-48BC-BE97-A27944793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2669C334-49AB-4CC5-A25B-0CFDDB76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086B647C-4247-44AB-A07F-E8D7A967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5690D983-8B7D-46B7-BC78-086DC42F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27AD7892-CBAC-4A93-B8C9-CE71C462A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5634D5F0-53B7-412D-8725-2C1B888D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F139E354-A49B-4448-B446-538EFA40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CACDF106-6457-4DA9-872F-D780683A1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FFFA09FE-E429-4C3E-8AEE-83AEA254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286E0A94-AAD3-4B39-9BCF-F4B11662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E8AD1F69-ACA3-4EA8-AD66-5719AD1C1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EF2DE001-CA48-4D1C-8EF0-2008FEC7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944023E1-58DF-47FE-A572-B3178E74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1D142DBC-B34D-4199-9B66-734F2541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C5C78328-BA64-4DBB-A2DC-02746B7FD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CC1696C3-70B7-438C-8E63-51613707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41</xdr:row>
      <xdr:rowOff>127000</xdr:rowOff>
    </xdr:from>
    <xdr:to>
      <xdr:col>1</xdr:col>
      <xdr:colOff>722538</xdr:colOff>
      <xdr:row>41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62CED0FA-C437-4D16-91FC-65691188C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7279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97A1CAFE-5206-476E-AEF1-6CC4DD51D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2BF7075D-093F-467C-925E-D69AA0FF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08E890A2-70AC-447D-8506-E651EF1C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CB4CA125-A349-4947-B634-76CFCDC0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F3B2C15D-DB28-4BA0-8A96-C66CE3101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969B5CD8-F713-46F9-88EA-F91E3CDF6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D7B018E3-A98F-44D1-9E79-5241E68B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C2313BF0-73A6-4941-A7EF-A8F1D0AA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E7DBACC2-7D2E-4400-B4D0-1B83576D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747EE6B9-489F-4220-B50B-38C240EAB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B25CDCAC-AFEC-4951-A828-D3CE0EB4D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646B8334-9F1E-4D0F-ADA7-10AF04B07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32</xdr:row>
      <xdr:rowOff>98425</xdr:rowOff>
    </xdr:from>
    <xdr:to>
      <xdr:col>1</xdr:col>
      <xdr:colOff>682626</xdr:colOff>
      <xdr:row>32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01801368-2C14-4290-8CC3-2F0CE1C44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51682743-08C7-49D0-BBE2-811234FA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4AC5277A-81FA-42FE-AAF4-A7DB70ED8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54F231E7-74AF-42B6-84EA-8AC264C1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49BD145B-7381-4C0E-A3A6-F7167212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AE2519A8-3593-4EDE-ABCD-17D0DEF1F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E1216765-1F59-4654-9A8E-E7590A99A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24722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25C95E7C-A24F-4552-9F8F-26477942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607D6F7B-488C-4F3B-BA9F-93251971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49195AE0-D7D2-4C4C-8D5C-1DD8CA904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1DA34F86-2FA5-4D49-90B7-285BF5A47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5A00DE68-27B9-484A-98C4-E27D18E2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32</xdr:row>
      <xdr:rowOff>98425</xdr:rowOff>
    </xdr:from>
    <xdr:to>
      <xdr:col>1</xdr:col>
      <xdr:colOff>682626</xdr:colOff>
      <xdr:row>32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41421D57-BDD2-4811-B3E5-074ED916E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41</xdr:row>
      <xdr:rowOff>73025</xdr:rowOff>
    </xdr:from>
    <xdr:to>
      <xdr:col>7</xdr:col>
      <xdr:colOff>532038</xdr:colOff>
      <xdr:row>41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E251DAED-A38E-4933-8768-14D791B23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67175" y="76739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10DB23F4-D036-4049-A45F-F82CFFBEE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F921884C-EFB2-45AE-9855-962C7716E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E9BA4DE2-467C-4A18-9DC8-17C48C06E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CE16F732-38D8-4031-85F6-7FE79EEB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E0A082CE-25D5-44A4-A29C-804B0D7B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D9E945C4-431D-4063-B627-5E182501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FCBB6006-557F-4824-B8D7-BFF0AEFC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B6CF8856-4B1E-4001-BB88-4D7E42249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3EF069D3-955F-455E-A314-66378362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E20DA424-E8B8-4EB8-B445-2693D550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32</xdr:row>
      <xdr:rowOff>98425</xdr:rowOff>
    </xdr:from>
    <xdr:to>
      <xdr:col>1</xdr:col>
      <xdr:colOff>682626</xdr:colOff>
      <xdr:row>32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2E27B4EE-F825-4CAF-B081-BCBA235D2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37</xdr:row>
      <xdr:rowOff>127000</xdr:rowOff>
    </xdr:from>
    <xdr:to>
      <xdr:col>1</xdr:col>
      <xdr:colOff>722538</xdr:colOff>
      <xdr:row>37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0FD4559D-882B-472E-9A20-0DB055ACA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9659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37</xdr:row>
      <xdr:rowOff>104775</xdr:rowOff>
    </xdr:from>
    <xdr:to>
      <xdr:col>7</xdr:col>
      <xdr:colOff>532038</xdr:colOff>
      <xdr:row>37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0ABEB3B2-021D-4566-B5E8-03E1DD23D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67175" y="69437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41</xdr:row>
      <xdr:rowOff>73025</xdr:rowOff>
    </xdr:from>
    <xdr:to>
      <xdr:col>7</xdr:col>
      <xdr:colOff>532038</xdr:colOff>
      <xdr:row>41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718BFF04-0946-4471-9987-D69BAF03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67175" y="76739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8024FC72-6ECA-4E8C-94FC-FD783DE9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CC7A306F-8FF6-41BB-A789-A32FF5899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879A4BCC-65AD-4C87-AA70-9A316F1C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66A7F128-5FB5-48AA-96B0-A9860E4A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1013EE4A-F69C-4253-9083-908811F7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0CF2D521-A4B3-4692-8A98-0957F88F3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6FF5378D-9474-4D8D-8897-901BE33FB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A0B00EC1-3DB2-4170-B1BA-07B4A39BB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B33D3C05-4C6D-45A9-A528-A227B1A7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403E8DCA-3CF4-4211-B43A-67B38159C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623646D2-5960-4787-94E8-E7CDFDD2B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9DF73E01-FC60-4EC5-9951-79C49C884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AD545CDA-BE0D-4A7B-9578-D69A2D28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AF20064B-0E4B-44A9-8F09-6086FDA9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FA28BBDF-74E6-40F8-A7B4-EB5EF2ED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18855A9D-90B7-4482-B109-CE4C71C5D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605AC126-1D05-4E93-8F39-751D11BC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FDC5F541-C5B9-485F-A748-F5696338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320470D6-C9B3-42BE-9FD3-5E9379C2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CC4C63C0-5DFF-488C-8080-E1293C2A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C8665ED6-D269-4C6D-B332-54775722D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9A4689F9-8AA5-41BE-A165-B24000D9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437F657D-4B06-4774-88B7-88397617A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C33D9A97-8FC9-488F-B2A3-FE952CEA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972B561F-3672-4030-8588-B6A7F187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7F05431E-8B5E-4559-B846-C287DEC9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AB434ABC-4F8E-45EF-B920-2159457F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B89B413F-013B-4144-8477-4FFF10C3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2FC9F59D-82E8-4D25-A88E-4840DA9D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774E28BD-EC0C-4147-887B-5B337230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7F5089C9-4326-489F-B187-14CADA35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F4BDA2CC-C179-408E-8ACC-911BE081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3241D29A-AC47-45F8-A010-2B319732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11454B22-3D06-48B7-BE1F-10A09104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9D9FE0AA-5A8B-4EDB-BF72-D4892204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35B7128D-2A09-4237-A484-15B944BD7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CCCFFD3E-179E-413C-82AD-BCD28C00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22BD07DE-824D-43ED-9EDD-FBD5B5F7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898E780A-A9EF-4B3E-AE63-9A0FA0CD5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4A2B8A51-E5A4-40E9-B821-ED459A2B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DDD422E4-984E-465C-B0AA-D5062E29D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592A8459-B486-4D96-A3A7-0F6CED7A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FC0B6EE6-B300-40EB-9EAC-4BC7B3640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BCF426CA-26F5-42D5-939A-52924DA0B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CBDBEEEB-1673-4BCC-85D1-C22564B5D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5C957D06-3980-435D-AFCD-872D0A98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ED91DFA0-60D2-4C56-959B-3E13083FE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6950CE28-CCD4-4FE0-853F-FC84D98D7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F7B6ED0F-D177-43FB-A67D-A2F85AC2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9A8A4031-EA51-46A4-B7DD-7AACBB18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32924FAF-BB01-4254-A66F-4454978FB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8F3BF4C1-7CBA-49D6-AD55-886A908A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7A0ED224-80D9-4D13-B966-E89ABE42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4BDE0AFF-8024-4E12-AF23-CF6068EF7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E959566E-1F0B-4F77-B0BB-6DCFC154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86EB5DC1-D518-40D3-BCC0-A1EACBEA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A75F5ABB-568E-4AB9-8B96-7E966A3C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8C0EE26B-4A57-41CE-BFD2-6C5862A9A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BE474DF0-2CD3-4318-9CF4-90393EAB0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B0A43AF6-2BBE-4D29-9144-66F785A5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CA946312-AD7A-4F21-8F0D-250B7B643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4446DFB1-BC62-418A-9250-DA41EA84C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45CA1AD6-AE08-4946-9B9E-F93082BB4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3ACFC6CB-8A16-4198-825D-596AF134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29281E54-2A6E-4C36-8C9E-5F90EF91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4E5A8DAF-C0D1-4640-9D35-86F9A0651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B858C27A-B8BB-48B6-9E47-A53F24CFF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8C3E8B0D-33EF-45DB-9F6D-CF895388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C369131E-E5E5-4185-931D-4ED817709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778CC6AD-0E51-4500-9162-00253C5D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764D684C-74F1-49D5-9F21-8242AA7AB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889CB5A7-155B-44FB-96C1-392565F6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89D8F414-7A37-43E1-8020-3EED24E52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3651B4F2-568F-42AE-AECF-E526C477A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B5C80C37-7EE5-4DBD-BBD2-216F76919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5150254C-2E35-4B46-B9FC-71EFF4BA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054D1A32-F5FB-417E-BBDF-CD1196D84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E69D1B24-15EE-43CA-9ED9-130D2784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3584587A-964A-4635-BEC7-D1B9290E3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F989F895-5632-4462-8007-4F12AEFE4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E6E8F261-1D25-447A-9BF6-4419B120F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5D042888-8F80-4C32-A6F9-C2115193C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A3C36C04-2289-4EF2-AAA5-CD1A09E8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FEBF2FBC-B9F4-4ABE-9AA5-66215E23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11A34C9F-464E-4175-825D-53563262D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439A7517-1CA1-4753-865C-063ABFCF9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B425BBB5-AB33-4DD1-B708-1FD2C406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5BFC574E-6528-475A-8A66-CA1DBC60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868A424D-6AB7-432C-9066-7B6F01729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65352FED-1CF0-46DE-92E6-270C1E22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CEE7F4AD-D100-4BB9-B88E-94526023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AE7536F3-B1B9-4799-869A-6E90BC77A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3EB43CD4-00CE-4B14-93A4-362BA0D9F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D459F650-5BAF-4FEF-8CBF-64BF325C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C1C0ED8D-C332-4954-850A-5EAEDA0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CB932A71-409C-45CC-A2C9-CB618361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FAB6B1E6-3DAC-4AB9-B731-B7985E8EF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DA268D2C-79F1-4342-8B49-96BE8AA0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ED7D96A3-63BA-4863-8E08-E1BF2CC6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7BB54B08-5D9F-483D-9507-1F0B32F20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9EED719E-32D3-4878-BE42-7CAC2393A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46B7515E-37FF-422D-9FDF-55B66EBE1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1E18EA4D-D819-4095-B8A6-3CB67594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182D86E5-D27C-4C61-A902-46397258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AE10AB56-92FF-4BFF-901D-B3854364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FAC1B673-9EE9-4DA0-A87E-9B9AA032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93C43C08-E258-4F15-980C-E5A72BC7A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D4248465-BFF7-4BD2-B372-790CF150F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B09BDFD9-7CA5-44F7-BF1A-11D818BD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5172842A-40BC-423E-9805-CDD475428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8559D39D-6EFE-47FD-B876-A4E7963A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2AAB0A86-9687-4FDD-ABFD-1363EB61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78B98A89-E9B5-48D7-A8DC-54D46F72B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2638CA92-FEF9-4114-B60F-DB2794F7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07558988-EBFF-400C-B562-A2F9CCB00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A9EEB26A-71B0-4124-92BD-77F61EF8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9C27AE3E-F6DA-4C83-AAD5-288DBD569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73B55EF7-A31D-487A-AD3F-77A21524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0AD29527-1C0D-43B9-ACBE-46B63115C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9EA8CBDF-C292-4503-A3E0-1F670D287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3C0ED72B-7E5B-4CA4-951B-864940B48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C5FCF286-87D3-4648-A8EC-B6D17BB5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302F76F4-C0A0-4606-82BB-75E264674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444E69E8-A287-47E7-A3CF-337FEE70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707B5BD8-E1B9-4435-95D6-2B985098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ED1150CB-EFDC-415E-A25B-E4E074D60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5A3D5B67-1ADB-46B3-8F5B-4B6EAEB5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3CDF4BDA-6648-49AC-82B5-C495EC925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4124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228" name="Picture 6">
          <a:extLst>
            <a:ext uri="{FF2B5EF4-FFF2-40B4-BE49-F238E27FC236}">
              <a16:creationId xmlns:a16="http://schemas.microsoft.com/office/drawing/2014/main" id="{C7CE94A2-CE8F-42DC-83D9-0254C0AD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229" name="Picture 6">
          <a:extLst>
            <a:ext uri="{FF2B5EF4-FFF2-40B4-BE49-F238E27FC236}">
              <a16:creationId xmlns:a16="http://schemas.microsoft.com/office/drawing/2014/main" id="{E5D9F4F8-993D-477F-8345-130EFA6FC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230" name="Picture 6">
          <a:extLst>
            <a:ext uri="{FF2B5EF4-FFF2-40B4-BE49-F238E27FC236}">
              <a16:creationId xmlns:a16="http://schemas.microsoft.com/office/drawing/2014/main" id="{D87F06C3-8827-47AA-A695-48A3D2AC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231" name="Picture 6">
          <a:extLst>
            <a:ext uri="{FF2B5EF4-FFF2-40B4-BE49-F238E27FC236}">
              <a16:creationId xmlns:a16="http://schemas.microsoft.com/office/drawing/2014/main" id="{332B7CB7-7880-4B91-BECC-9F9BF4909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232" name="Picture 6">
          <a:extLst>
            <a:ext uri="{FF2B5EF4-FFF2-40B4-BE49-F238E27FC236}">
              <a16:creationId xmlns:a16="http://schemas.microsoft.com/office/drawing/2014/main" id="{9B6ED9BD-9293-42D6-882D-E6304F4A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233" name="Picture 6">
          <a:extLst>
            <a:ext uri="{FF2B5EF4-FFF2-40B4-BE49-F238E27FC236}">
              <a16:creationId xmlns:a16="http://schemas.microsoft.com/office/drawing/2014/main" id="{05EDC780-1310-4AA4-860F-D40E11019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234" name="Picture 6">
          <a:extLst>
            <a:ext uri="{FF2B5EF4-FFF2-40B4-BE49-F238E27FC236}">
              <a16:creationId xmlns:a16="http://schemas.microsoft.com/office/drawing/2014/main" id="{F93F5F15-A7E1-4EC6-8CAA-0C761D66C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235" name="Picture 6">
          <a:extLst>
            <a:ext uri="{FF2B5EF4-FFF2-40B4-BE49-F238E27FC236}">
              <a16:creationId xmlns:a16="http://schemas.microsoft.com/office/drawing/2014/main" id="{7FA202C7-4466-4037-B18C-78FD31B2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236" name="Picture 6">
          <a:extLst>
            <a:ext uri="{FF2B5EF4-FFF2-40B4-BE49-F238E27FC236}">
              <a16:creationId xmlns:a16="http://schemas.microsoft.com/office/drawing/2014/main" id="{497233C2-AB82-41C2-B9E0-BC0968CA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237" name="Picture 6">
          <a:extLst>
            <a:ext uri="{FF2B5EF4-FFF2-40B4-BE49-F238E27FC236}">
              <a16:creationId xmlns:a16="http://schemas.microsoft.com/office/drawing/2014/main" id="{9B6D4C46-4BF1-4489-89C5-D21B527CB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238" name="Picture 6">
          <a:extLst>
            <a:ext uri="{FF2B5EF4-FFF2-40B4-BE49-F238E27FC236}">
              <a16:creationId xmlns:a16="http://schemas.microsoft.com/office/drawing/2014/main" id="{A6C09B5A-20DE-46A1-9E4B-83ADE0913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239" name="Picture 6">
          <a:extLst>
            <a:ext uri="{FF2B5EF4-FFF2-40B4-BE49-F238E27FC236}">
              <a16:creationId xmlns:a16="http://schemas.microsoft.com/office/drawing/2014/main" id="{514EFE92-C2A8-4025-B207-925906505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240" name="Picture 6">
          <a:extLst>
            <a:ext uri="{FF2B5EF4-FFF2-40B4-BE49-F238E27FC236}">
              <a16:creationId xmlns:a16="http://schemas.microsoft.com/office/drawing/2014/main" id="{CFFDA956-CF25-42C7-B2BD-2FB2323D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241" name="Picture 6">
          <a:extLst>
            <a:ext uri="{FF2B5EF4-FFF2-40B4-BE49-F238E27FC236}">
              <a16:creationId xmlns:a16="http://schemas.microsoft.com/office/drawing/2014/main" id="{9305ED33-5736-4EB4-85FE-F1AE3DB2B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361950</xdr:rowOff>
    </xdr:from>
    <xdr:ext cx="108858" cy="73025"/>
    <xdr:pic>
      <xdr:nvPicPr>
        <xdr:cNvPr id="242" name="Picture 6">
          <a:extLst>
            <a:ext uri="{FF2B5EF4-FFF2-40B4-BE49-F238E27FC236}">
              <a16:creationId xmlns:a16="http://schemas.microsoft.com/office/drawing/2014/main" id="{56C192B5-1948-4D2A-9BE0-ECDF6D23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361950</xdr:rowOff>
    </xdr:from>
    <xdr:ext cx="108858" cy="73025"/>
    <xdr:pic>
      <xdr:nvPicPr>
        <xdr:cNvPr id="243" name="Picture 6">
          <a:extLst>
            <a:ext uri="{FF2B5EF4-FFF2-40B4-BE49-F238E27FC236}">
              <a16:creationId xmlns:a16="http://schemas.microsoft.com/office/drawing/2014/main" id="{16B8A7E7-9363-4D97-8974-C0813DEF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0644"/>
    <xdr:pic>
      <xdr:nvPicPr>
        <xdr:cNvPr id="244" name="Picture 6">
          <a:extLst>
            <a:ext uri="{FF2B5EF4-FFF2-40B4-BE49-F238E27FC236}">
              <a16:creationId xmlns:a16="http://schemas.microsoft.com/office/drawing/2014/main" id="{93D1B680-5792-49DC-BC29-089D2645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0644"/>
    <xdr:pic>
      <xdr:nvPicPr>
        <xdr:cNvPr id="245" name="Picture 6">
          <a:extLst>
            <a:ext uri="{FF2B5EF4-FFF2-40B4-BE49-F238E27FC236}">
              <a16:creationId xmlns:a16="http://schemas.microsoft.com/office/drawing/2014/main" id="{16082EB8-D310-4EAF-9E95-AD34459BD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0644"/>
    <xdr:pic>
      <xdr:nvPicPr>
        <xdr:cNvPr id="246" name="Picture 6">
          <a:extLst>
            <a:ext uri="{FF2B5EF4-FFF2-40B4-BE49-F238E27FC236}">
              <a16:creationId xmlns:a16="http://schemas.microsoft.com/office/drawing/2014/main" id="{034B159C-E58B-4D5C-8950-6F666568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0644"/>
    <xdr:pic>
      <xdr:nvPicPr>
        <xdr:cNvPr id="247" name="Picture 6">
          <a:extLst>
            <a:ext uri="{FF2B5EF4-FFF2-40B4-BE49-F238E27FC236}">
              <a16:creationId xmlns:a16="http://schemas.microsoft.com/office/drawing/2014/main" id="{05256D15-C70D-4B9B-9249-FA1B257DB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0644"/>
    <xdr:pic>
      <xdr:nvPicPr>
        <xdr:cNvPr id="248" name="Picture 6">
          <a:extLst>
            <a:ext uri="{FF2B5EF4-FFF2-40B4-BE49-F238E27FC236}">
              <a16:creationId xmlns:a16="http://schemas.microsoft.com/office/drawing/2014/main" id="{7F0E0159-0158-4ED0-A9D5-876C6D699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0644"/>
    <xdr:pic>
      <xdr:nvPicPr>
        <xdr:cNvPr id="249" name="Picture 6">
          <a:extLst>
            <a:ext uri="{FF2B5EF4-FFF2-40B4-BE49-F238E27FC236}">
              <a16:creationId xmlns:a16="http://schemas.microsoft.com/office/drawing/2014/main" id="{574A8036-281B-46E6-983E-7BE46AF8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0644"/>
    <xdr:pic>
      <xdr:nvPicPr>
        <xdr:cNvPr id="250" name="Picture 6">
          <a:extLst>
            <a:ext uri="{FF2B5EF4-FFF2-40B4-BE49-F238E27FC236}">
              <a16:creationId xmlns:a16="http://schemas.microsoft.com/office/drawing/2014/main" id="{975114DE-11B9-4A43-A458-B034E987F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0644"/>
    <xdr:pic>
      <xdr:nvPicPr>
        <xdr:cNvPr id="251" name="Picture 6">
          <a:extLst>
            <a:ext uri="{FF2B5EF4-FFF2-40B4-BE49-F238E27FC236}">
              <a16:creationId xmlns:a16="http://schemas.microsoft.com/office/drawing/2014/main" id="{C44C0D29-4AFC-40F8-B0A8-D2A4172C1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0644"/>
    <xdr:pic>
      <xdr:nvPicPr>
        <xdr:cNvPr id="252" name="Picture 6">
          <a:extLst>
            <a:ext uri="{FF2B5EF4-FFF2-40B4-BE49-F238E27FC236}">
              <a16:creationId xmlns:a16="http://schemas.microsoft.com/office/drawing/2014/main" id="{E1AF5717-D927-4F7D-8BF8-901FFD8C5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0644"/>
    <xdr:pic>
      <xdr:nvPicPr>
        <xdr:cNvPr id="253" name="Picture 6">
          <a:extLst>
            <a:ext uri="{FF2B5EF4-FFF2-40B4-BE49-F238E27FC236}">
              <a16:creationId xmlns:a16="http://schemas.microsoft.com/office/drawing/2014/main" id="{F4F49B67-5D2F-4C9C-998F-5A26ED3FB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0644"/>
    <xdr:pic>
      <xdr:nvPicPr>
        <xdr:cNvPr id="254" name="Picture 6">
          <a:extLst>
            <a:ext uri="{FF2B5EF4-FFF2-40B4-BE49-F238E27FC236}">
              <a16:creationId xmlns:a16="http://schemas.microsoft.com/office/drawing/2014/main" id="{B4B65566-A7FE-4176-BDAB-C43FCF7D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0644"/>
    <xdr:pic>
      <xdr:nvPicPr>
        <xdr:cNvPr id="255" name="Picture 6">
          <a:extLst>
            <a:ext uri="{FF2B5EF4-FFF2-40B4-BE49-F238E27FC236}">
              <a16:creationId xmlns:a16="http://schemas.microsoft.com/office/drawing/2014/main" id="{4B0682FD-F673-40CE-98CA-894098BD9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0644"/>
    <xdr:pic>
      <xdr:nvPicPr>
        <xdr:cNvPr id="256" name="Picture 6">
          <a:extLst>
            <a:ext uri="{FF2B5EF4-FFF2-40B4-BE49-F238E27FC236}">
              <a16:creationId xmlns:a16="http://schemas.microsoft.com/office/drawing/2014/main" id="{9A2D9EB6-8928-4868-8BBA-C6068B7B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0644"/>
    <xdr:pic>
      <xdr:nvPicPr>
        <xdr:cNvPr id="257" name="Picture 6">
          <a:extLst>
            <a:ext uri="{FF2B5EF4-FFF2-40B4-BE49-F238E27FC236}">
              <a16:creationId xmlns:a16="http://schemas.microsoft.com/office/drawing/2014/main" id="{A418EDAD-3065-4411-B0C9-061975F21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0644"/>
    <xdr:pic>
      <xdr:nvPicPr>
        <xdr:cNvPr id="258" name="Picture 6">
          <a:extLst>
            <a:ext uri="{FF2B5EF4-FFF2-40B4-BE49-F238E27FC236}">
              <a16:creationId xmlns:a16="http://schemas.microsoft.com/office/drawing/2014/main" id="{CC2556AA-9111-4671-A5CE-3EA29EC0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0644"/>
    <xdr:pic>
      <xdr:nvPicPr>
        <xdr:cNvPr id="259" name="Picture 6">
          <a:extLst>
            <a:ext uri="{FF2B5EF4-FFF2-40B4-BE49-F238E27FC236}">
              <a16:creationId xmlns:a16="http://schemas.microsoft.com/office/drawing/2014/main" id="{76CDB5C8-B403-4330-866B-69DBA53C1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0644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60" name="Picture 6">
          <a:extLst>
            <a:ext uri="{FF2B5EF4-FFF2-40B4-BE49-F238E27FC236}">
              <a16:creationId xmlns:a16="http://schemas.microsoft.com/office/drawing/2014/main" id="{F8FBFAF8-E87F-482F-AC4A-D924258C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61" name="Picture 6">
          <a:extLst>
            <a:ext uri="{FF2B5EF4-FFF2-40B4-BE49-F238E27FC236}">
              <a16:creationId xmlns:a16="http://schemas.microsoft.com/office/drawing/2014/main" id="{92B6A717-58D6-4DC8-A143-429FE962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62" name="Picture 6">
          <a:extLst>
            <a:ext uri="{FF2B5EF4-FFF2-40B4-BE49-F238E27FC236}">
              <a16:creationId xmlns:a16="http://schemas.microsoft.com/office/drawing/2014/main" id="{AD03EBCF-3EBE-45B7-8BCD-41141F09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63" name="Picture 6">
          <a:extLst>
            <a:ext uri="{FF2B5EF4-FFF2-40B4-BE49-F238E27FC236}">
              <a16:creationId xmlns:a16="http://schemas.microsoft.com/office/drawing/2014/main" id="{F35BE5EB-06EE-40E5-9D76-28304FB8E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64" name="Picture 6">
          <a:extLst>
            <a:ext uri="{FF2B5EF4-FFF2-40B4-BE49-F238E27FC236}">
              <a16:creationId xmlns:a16="http://schemas.microsoft.com/office/drawing/2014/main" id="{C3536132-34CE-479C-B720-83904351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65" name="Picture 6">
          <a:extLst>
            <a:ext uri="{FF2B5EF4-FFF2-40B4-BE49-F238E27FC236}">
              <a16:creationId xmlns:a16="http://schemas.microsoft.com/office/drawing/2014/main" id="{AA6E7501-CE42-4F2E-A7B9-B1811956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66" name="Picture 6">
          <a:extLst>
            <a:ext uri="{FF2B5EF4-FFF2-40B4-BE49-F238E27FC236}">
              <a16:creationId xmlns:a16="http://schemas.microsoft.com/office/drawing/2014/main" id="{04B01BF1-31DD-40C0-ADFA-BAE7E2788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67" name="Picture 6">
          <a:extLst>
            <a:ext uri="{FF2B5EF4-FFF2-40B4-BE49-F238E27FC236}">
              <a16:creationId xmlns:a16="http://schemas.microsoft.com/office/drawing/2014/main" id="{51AAB430-1D5B-4BD0-905A-B602BA3F7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68" name="Picture 6">
          <a:extLst>
            <a:ext uri="{FF2B5EF4-FFF2-40B4-BE49-F238E27FC236}">
              <a16:creationId xmlns:a16="http://schemas.microsoft.com/office/drawing/2014/main" id="{DBFAE9A9-E8BD-430E-B41F-F72D37264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69" name="Picture 6">
          <a:extLst>
            <a:ext uri="{FF2B5EF4-FFF2-40B4-BE49-F238E27FC236}">
              <a16:creationId xmlns:a16="http://schemas.microsoft.com/office/drawing/2014/main" id="{27B9162B-FE1F-422E-8F8A-D698DCF3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70" name="Picture 6">
          <a:extLst>
            <a:ext uri="{FF2B5EF4-FFF2-40B4-BE49-F238E27FC236}">
              <a16:creationId xmlns:a16="http://schemas.microsoft.com/office/drawing/2014/main" id="{DF20308E-B0AF-438D-934C-9D668BA5A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71" name="Picture 6">
          <a:extLst>
            <a:ext uri="{FF2B5EF4-FFF2-40B4-BE49-F238E27FC236}">
              <a16:creationId xmlns:a16="http://schemas.microsoft.com/office/drawing/2014/main" id="{AF5AF4FD-0AFC-4334-AF60-AEC554E2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72" name="Picture 6">
          <a:extLst>
            <a:ext uri="{FF2B5EF4-FFF2-40B4-BE49-F238E27FC236}">
              <a16:creationId xmlns:a16="http://schemas.microsoft.com/office/drawing/2014/main" id="{A6633149-C54F-45FC-816C-969B4E77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73" name="Picture 6">
          <a:extLst>
            <a:ext uri="{FF2B5EF4-FFF2-40B4-BE49-F238E27FC236}">
              <a16:creationId xmlns:a16="http://schemas.microsoft.com/office/drawing/2014/main" id="{1260968A-FDBB-4E2B-8578-419D170DD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74" name="Picture 6">
          <a:extLst>
            <a:ext uri="{FF2B5EF4-FFF2-40B4-BE49-F238E27FC236}">
              <a16:creationId xmlns:a16="http://schemas.microsoft.com/office/drawing/2014/main" id="{8269C7C1-F6A8-4C94-A645-185F62D53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70019" y="4526756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75" name="Picture 6">
          <a:extLst>
            <a:ext uri="{FF2B5EF4-FFF2-40B4-BE49-F238E27FC236}">
              <a16:creationId xmlns:a16="http://schemas.microsoft.com/office/drawing/2014/main" id="{111FBD59-BFDB-4CCE-843C-8D0FA83C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01063" y="4526756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3AED0762-0F93-4349-83C9-81F6F61A5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BE4F76E3-9D42-4EA8-937A-B525A8D16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0A745806-E10E-4312-AD98-993F666F5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615E70EC-6DBF-4B04-A2DA-E0297B4C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8034C378-8B4A-4F42-B73D-63B1E160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C2941E6-22FA-4E18-BB2B-4F164DE88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80C37E1E-FECA-497F-BD67-80B2FC898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DA212D2F-363B-4C07-8695-B5ED93ABA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1916688A-5CBA-4AD4-95D2-BF1BED4E9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85D7CA95-31F8-4F06-9DD9-C7FD2FB4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B88B7061-F012-4EAC-BADB-ECB5A503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1DC549B1-6686-4C36-8EC8-ABE134D7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593829EB-A889-4E8F-89FC-CC071B1A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895C4594-084C-4C3C-B147-001BE66F4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B425FD44-9548-437A-A81F-81CB5E1A2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B62EE6F2-DF8A-42F2-8D51-00038887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1A77D7C5-4F44-44B9-869F-437BF865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4317F8F5-2A78-4C02-BA5B-F31AAD5A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0DF3A56B-7115-4CBC-8741-306BC8978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4A124B43-CC91-4EFA-B8B9-DA50EFF6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D49420B0-670A-4734-B01D-CC715478B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FBF3FAE4-02B4-4CB5-B832-3265385F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82AB431D-2DC0-481F-9FFE-AFC928345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F768B7AC-D17D-408B-84A6-02EA5061B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10F50A35-65AC-42A6-8DA6-F6A44AB17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D82D5431-0F2D-484A-B67A-3BD557018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EDBBC8F6-2E5B-4FD7-94C3-038567BC6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9178231D-C2EB-4B3C-9BC5-D2E7EE1A4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E3CCA32-CC2E-448E-8081-DE339C93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922A2CFB-1DD9-4EE6-85EF-BCFAFE86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80F26005-2676-4BD9-BFD2-F0B2225B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FC9328F6-C4EC-41BE-878C-68AFFDD7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3B69ABD9-6C13-4158-AE1D-A3F777A1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8D9B36BB-BE97-45C9-BCE3-3C7D34549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20C08315-94E9-4B3D-98FF-E76DDC024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D09BE046-9457-4D10-9D54-1A994990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D3D8F62F-BE71-42FA-B534-A3E3B4DB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530818D6-EFE5-4A42-85D0-A5A50272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59C77BCC-A520-4081-BDBB-7D1AA9314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E42FD4D-A953-4C8A-A0EF-885A80393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F7685512-3DC5-465E-916E-022B31613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DC574FD5-D0BD-4CE8-A90D-52454B3F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0491F7E8-8E7E-40E8-B9EA-BC55B46B4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81A4BF34-DCA8-4126-A58F-EDE6D0AD1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A8065F0D-353B-4F52-BA3D-5F77AD262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D21E2B02-92F3-4FB7-A656-03C61B895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4F402B5E-B8B4-4171-8733-5BC96A9E7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521181EA-6A4C-4D91-AC63-28837D03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04552EE2-1C80-4B17-85E6-6A0F16831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DC46987D-9909-4535-9651-569EA7A9F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AC662D89-5A71-4888-9336-E4A53E28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4E598CBE-C81E-49E1-8390-66D18948C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140BE86C-1415-4DC1-BF64-59A1A20A0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01115836-44A3-4182-BC16-84A5C3FCA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5520E019-14F7-47AC-9ED7-8FCE166A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E54BA464-AFDF-429B-A5B5-A29CE531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700C68CD-423C-4154-9617-FA60F1F1F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41</xdr:row>
      <xdr:rowOff>127000</xdr:rowOff>
    </xdr:from>
    <xdr:to>
      <xdr:col>1</xdr:col>
      <xdr:colOff>722538</xdr:colOff>
      <xdr:row>41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6D1D19D4-525E-4527-A6C5-8C51CEE48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9471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24261B12-1DFE-49D8-BB66-BB3C04CD9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6713EA00-0021-476F-928C-2D28B0BE9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99102DF5-A79F-40E1-8E08-0063F0D5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CF9EDD34-9B66-4761-B952-381DAC93D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81A5A85E-7E33-4774-8DE7-F3EC6FF6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CD00190E-3019-4E56-B67D-BDE2C3DCF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3AC1D115-8EEF-41EC-8CE4-40F5D2B9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24AFD4BF-FF64-4832-AF3D-6C3B8EE90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136B751B-0100-423F-A115-8E3C18CB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04916335-4FB4-42C3-9E62-C09A0F2F4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627AAAA1-9CAF-4519-AE16-D4B0E943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426CAC33-AF81-4829-B0D7-0AD48AE53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32</xdr:row>
      <xdr:rowOff>98425</xdr:rowOff>
    </xdr:from>
    <xdr:to>
      <xdr:col>1</xdr:col>
      <xdr:colOff>682626</xdr:colOff>
      <xdr:row>32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7349472B-BB5D-4F97-B07C-E46AD4C25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72040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327385C3-9648-438F-B5C1-102DBBAE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334ED40A-E352-4D32-9DD7-5E1FB1E10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2A10212F-86F4-4699-AED7-FA705E3B6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72955236-B7C4-4199-A9A3-616A9D7A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1D81842-3BF0-42DD-A7C2-F1EFD76B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E8F92063-F064-4920-A961-EA134F59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08B4BCA1-6356-418F-8072-3A6C1E09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E4FEBEB5-F73D-49F1-81D5-C53C5806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85C66542-C802-42BA-A563-42B632EB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609C13E8-05C0-466B-B714-40A37F27D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7233BEA9-42EE-4BA5-A18D-F3D66AB03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32</xdr:row>
      <xdr:rowOff>98425</xdr:rowOff>
    </xdr:from>
    <xdr:to>
      <xdr:col>1</xdr:col>
      <xdr:colOff>682626</xdr:colOff>
      <xdr:row>32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BBDA60E0-47A6-4087-B9E9-3CEE2DFC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72040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41</xdr:row>
      <xdr:rowOff>73025</xdr:rowOff>
    </xdr:from>
    <xdr:to>
      <xdr:col>7</xdr:col>
      <xdr:colOff>532038</xdr:colOff>
      <xdr:row>41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BEB19714-06E9-4802-A06B-59973EF5B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14800" y="88931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513C8B40-751F-402C-A410-1CC0B6751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F54C895C-CCED-403E-80FC-999FE60C9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7667738D-7C3B-4725-B751-487CC3F1E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0D3D940D-7B3D-4F5D-9630-364679B6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1871B4A-4C8E-40C6-A96D-3626D407C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DB9A6CC1-C423-40E9-AEBE-15C6981F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361950</xdr:rowOff>
    </xdr:from>
    <xdr:to>
      <xdr:col>14</xdr:col>
      <xdr:colOff>127908</xdr:colOff>
      <xdr:row>22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ED875035-D806-4FA4-AEE4-52CF0277F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58A12EE7-8D10-44A6-BB98-2BAA67C7E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361950</xdr:rowOff>
    </xdr:from>
    <xdr:to>
      <xdr:col>16</xdr:col>
      <xdr:colOff>156483</xdr:colOff>
      <xdr:row>22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11024495-BC83-4BE0-90F5-2B8F9AAC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6BCB408F-1666-4BDB-B5F5-61ECACE5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32</xdr:row>
      <xdr:rowOff>98425</xdr:rowOff>
    </xdr:from>
    <xdr:to>
      <xdr:col>1</xdr:col>
      <xdr:colOff>682626</xdr:colOff>
      <xdr:row>32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0816EDBE-717A-430B-853B-F7EED626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72040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37</xdr:row>
      <xdr:rowOff>127000</xdr:rowOff>
    </xdr:from>
    <xdr:to>
      <xdr:col>1</xdr:col>
      <xdr:colOff>722538</xdr:colOff>
      <xdr:row>37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6C11EBB9-0080-4696-9B8B-7458C3A3C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1851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37</xdr:row>
      <xdr:rowOff>104775</xdr:rowOff>
    </xdr:from>
    <xdr:to>
      <xdr:col>7</xdr:col>
      <xdr:colOff>532038</xdr:colOff>
      <xdr:row>37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0E3F509C-60F1-429A-B4F9-ABF4F99F4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14800" y="81629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41</xdr:row>
      <xdr:rowOff>73025</xdr:rowOff>
    </xdr:from>
    <xdr:to>
      <xdr:col>7</xdr:col>
      <xdr:colOff>532038</xdr:colOff>
      <xdr:row>41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EFBB52D8-4D72-49F3-95D9-D7D92300F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14800" y="88931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C5F5D863-B4D4-472F-B4A1-59F6115C7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F0EE9B68-5462-456D-94EF-CF75092C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8AE36BAA-D779-40D3-8C6C-B2584B76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18CC25BC-DE6C-4219-9791-0932E3278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D614D1A7-8A14-49C7-84EA-70E2E768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92B7F508-278A-45D3-9E34-269977B11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78D19B44-5A5F-4806-A02F-AE1B593B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9D4122BF-C7A2-4F3E-A1E0-783B2A69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3C5C9B8D-BAA5-4E9C-B018-2BB0B476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4139F008-458C-41C8-8D1D-BAB89D062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B73D837C-EDFF-47E2-BEA6-044074392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FB4C161E-C3AA-48C7-98DD-97A79CBE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24084E45-A771-4B8D-98E5-F13960BB0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14751860-C17E-4F40-AA62-4E42ADD9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20DB01F5-6D5A-486D-B8BE-85BE0F0A3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4F130A5D-25E7-4A07-93EA-2BCD2A6F9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48C41704-D44E-4A03-8DE4-969236E1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22E1293B-00E4-43D9-9011-EF084837F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64B111CE-9176-4A27-9DA3-8CCC8C72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0BAF2A65-21AF-4FA7-A1AA-D903937A5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7B2932FA-F9C8-4799-A0DC-F0FB42D4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9576943A-0ACD-43A6-B477-0728B11E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996E7A93-E497-4CF6-ACAC-71A90B02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3BFA36D8-D6D7-4D68-B0BA-FA4411B0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1A5ED539-7375-490E-AB5E-5AC4389A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B5FF22D4-F7CC-4BA9-8513-9A6D7774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0AED5081-9ADC-4A86-8F6E-83DFBD7BC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01022C93-800D-412C-9D90-B6081F32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358CAB35-F242-4F64-9CD8-20F6AC56A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EF943C5E-9024-4C57-A5D5-7E5DAED62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3783643D-D557-4452-A12F-84FA044B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E7D98B75-0EB1-4823-AAEE-D07A7FC7A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A0887DED-F4BB-4D47-B9FC-8C95BD12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1F654629-5F70-4548-8E76-6D85577F8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E3330CF2-3FD9-40DD-B92C-2BFF216C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AFADB60A-E966-4E8F-8919-386F956B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CA77E103-DBFD-4525-AF60-DA89F91E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F6D18169-7A5D-479B-84C0-6639E107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349C9E70-C61E-4D41-87DA-439040F6A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1E7714FA-FA88-4892-9833-399709F25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3D3CA6C3-6637-476D-8979-AD2E66C6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334AD4CF-B89B-424F-8994-FA745B50B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C3B43D8E-5342-409C-85DC-3AEB065DC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5A5EA671-D45E-4B84-A6C8-B547410C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CC043626-E1A5-4F31-B997-AA6028BF1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D18275ED-AEC2-44FF-B758-B1AA768B1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84955FF1-F4CE-4C05-B958-166248EDD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B1865FEA-5644-4B43-A5A7-7B84CAE2B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CC418911-D955-43F4-8096-5CAE0C628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65F76FC3-4268-4D31-8085-39EBD36D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8172F188-A158-4CEA-BCBA-CEB203D9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AE277E9C-636E-4B41-B894-DDABA7DCC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FA61EC1F-E57C-4AB5-80FA-EF9E5D0E6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CC53278D-59B6-4111-96A5-D588F10A2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9ED8D2E0-41F0-4F84-A59A-6021F389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1FBBB667-593E-4819-8E68-F552105FF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EBA7D9B6-16AD-4445-9AEC-7801D22ED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8BED766A-98D2-431B-B0C2-2063790EB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9ED4347C-98C8-429E-8F26-8E9F24AA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9FFA1A2F-4A7C-493B-92CC-557BB835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2C57C1FB-8DD8-46BF-B2D5-7CBF59DE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D27E83A8-814F-4835-98DD-DAF7F5EC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A2240FC9-4BCE-41B6-B5DF-4FE68080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EC74BF96-7352-4D02-B655-DFC43ED4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08195EAD-44C3-4126-9A64-FFF12CAEC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7AD8998D-AB6F-49AB-9CAC-4BFA45E7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1EE28F36-2B01-46C3-A654-584F1275A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1CF37B1F-AC75-4967-A67D-894841A9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E8C56A87-4328-44D9-BC95-45035499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CC7914AD-317F-4168-83E8-F836E1EE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256BC52E-0580-40AB-B07E-9D666E3B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8D052EEB-D71A-4F01-A8A7-0FB342EF6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B23E9EB3-99F7-443A-873D-ACA20DAC3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88DBCC01-10E1-48AA-BCF1-31CA2BB7C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451ECE91-9B3D-42B8-B5E2-E1790453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77E65110-EB36-40B4-B7A6-E3384A91C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051144F3-0C9E-4F53-B770-FE1208E1B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58BAB2B8-FA9D-4697-9C68-39C143E8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803CFB41-6245-4A65-8740-EF92E6EFD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E3037693-BE4D-4637-9886-7E047A18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DB639E39-9C4B-46A6-8022-10902147C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60AE8EC4-23A4-418A-9147-453D44F5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919A4190-B6C6-45EE-A76E-2AE07AE53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73F7E9E8-8D88-4DF3-AFED-939DEDEEB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27EE5E9A-5F7C-49A9-88B4-774BE9588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C89AED85-9DC8-4627-A496-D3EF11309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2722648E-D949-4BEE-9CE3-2C3ACA66C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EBE1A77B-6F04-45FA-8F98-D161601C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CC11315D-F814-48D2-8C8C-0F98451E5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F623A48C-96DF-47E3-B701-7328FC36F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B3778D64-40E9-4A0E-B33B-D4D58C9E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7E5C4B13-8CC6-47AB-B238-0847ADC3D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AB0BC864-7281-4667-A733-CC62ABC4A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72A664CE-B5C8-4429-873C-4A341397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6DDDBD6A-3638-4112-BB42-894D7B60E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EAC22573-DE0E-420D-8C92-220BA4437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F8B28ACB-8A39-4B6B-9B94-E800EC9E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393AD890-E2CA-4506-8B8C-7DC8076BB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5CB9999D-E342-4549-886B-5973FD6A2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865FB513-31FC-406B-B39F-1E1952DB6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7ED8A8C9-38F0-4958-A688-B35DA50E7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55EB3147-7AA9-4968-881E-66D962FB7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41E6D991-1879-4811-B52B-9EE43BF2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334C4D32-FA05-469B-A709-FD1B2EEA8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FF369C38-A930-4AE9-AACA-F8E5959E9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CB525D8E-F735-441F-9C74-DBAB49A2A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ABD56B20-A12D-4110-A5FF-D7B4D1495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5D1F4171-AFF6-4657-899B-5CE94308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58AD5266-C38D-4EFC-BA95-9C2198B1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A871B455-D1D8-496A-8ABD-A6C661EA6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23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BAF1FE70-7D27-44D4-BEC3-97EBCBF9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23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638EF5E7-CBD5-432D-A4C5-9497A5B79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31BCF04D-7384-4A0C-A3EB-88ECF554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D7BF4DCC-D894-43B9-8F6B-AAD4C83B6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7FC70699-19AB-440F-A765-19546C72B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8D75C3E2-F0E8-4A65-B7FF-3BF579266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131D2192-C52F-4401-8468-DAE88DBB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D30EE64E-72B4-4519-B7A1-50DFBD243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5490C8DC-7295-4566-B86D-E8A7DE41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1B091B3D-E3B7-48D1-8B1D-C7114F107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6CA18A58-FA74-4C2F-9A13-11F2FEC52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89034F6F-9051-49A1-BBBC-9443D873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C31B67F8-711D-4F9D-AA85-CEE3D8CA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76EC42F3-7023-4696-99AE-FFA5BB3E2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413829E6-7263-4A6B-B804-46B83DDE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FEDCE9FB-816D-4875-85DC-61B62770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C23EB139-C766-4C5B-8A69-4796542DE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343D1C19-E4BA-4956-B02A-3068F77B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28" name="Picture 6">
          <a:extLst>
            <a:ext uri="{FF2B5EF4-FFF2-40B4-BE49-F238E27FC236}">
              <a16:creationId xmlns:a16="http://schemas.microsoft.com/office/drawing/2014/main" id="{3DEDACEB-D5FB-4677-BB90-85306F9B7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29" name="Picture 6">
          <a:extLst>
            <a:ext uri="{FF2B5EF4-FFF2-40B4-BE49-F238E27FC236}">
              <a16:creationId xmlns:a16="http://schemas.microsoft.com/office/drawing/2014/main" id="{C5B97998-0872-41D8-847A-0A7ACB90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0" name="Picture 6">
          <a:extLst>
            <a:ext uri="{FF2B5EF4-FFF2-40B4-BE49-F238E27FC236}">
              <a16:creationId xmlns:a16="http://schemas.microsoft.com/office/drawing/2014/main" id="{C2C05105-766D-42DF-AE73-0698F9560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1" name="Picture 6">
          <a:extLst>
            <a:ext uri="{FF2B5EF4-FFF2-40B4-BE49-F238E27FC236}">
              <a16:creationId xmlns:a16="http://schemas.microsoft.com/office/drawing/2014/main" id="{AC309693-E5A9-4C4F-B782-848D794F5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2" name="Picture 6">
          <a:extLst>
            <a:ext uri="{FF2B5EF4-FFF2-40B4-BE49-F238E27FC236}">
              <a16:creationId xmlns:a16="http://schemas.microsoft.com/office/drawing/2014/main" id="{5642C02F-1EB9-489F-9351-BBC6F59B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3" name="Picture 6">
          <a:extLst>
            <a:ext uri="{FF2B5EF4-FFF2-40B4-BE49-F238E27FC236}">
              <a16:creationId xmlns:a16="http://schemas.microsoft.com/office/drawing/2014/main" id="{F633C321-7F3F-402E-8465-394D5C0D8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4" name="Picture 6">
          <a:extLst>
            <a:ext uri="{FF2B5EF4-FFF2-40B4-BE49-F238E27FC236}">
              <a16:creationId xmlns:a16="http://schemas.microsoft.com/office/drawing/2014/main" id="{C836786F-75A0-4E55-9F36-8D22D2E87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5" name="Picture 6">
          <a:extLst>
            <a:ext uri="{FF2B5EF4-FFF2-40B4-BE49-F238E27FC236}">
              <a16:creationId xmlns:a16="http://schemas.microsoft.com/office/drawing/2014/main" id="{3BE771DA-71CA-486E-9B71-D9355C59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6" name="Picture 6">
          <a:extLst>
            <a:ext uri="{FF2B5EF4-FFF2-40B4-BE49-F238E27FC236}">
              <a16:creationId xmlns:a16="http://schemas.microsoft.com/office/drawing/2014/main" id="{156BBA7C-2E17-4662-9926-6F1CD1A5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7" name="Picture 6">
          <a:extLst>
            <a:ext uri="{FF2B5EF4-FFF2-40B4-BE49-F238E27FC236}">
              <a16:creationId xmlns:a16="http://schemas.microsoft.com/office/drawing/2014/main" id="{E0259F57-2412-42E8-84CF-2027DB3B0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8" name="Picture 6">
          <a:extLst>
            <a:ext uri="{FF2B5EF4-FFF2-40B4-BE49-F238E27FC236}">
              <a16:creationId xmlns:a16="http://schemas.microsoft.com/office/drawing/2014/main" id="{2AECA53C-8D2C-49A8-AFA9-9FF4907B4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9" name="Picture 6">
          <a:extLst>
            <a:ext uri="{FF2B5EF4-FFF2-40B4-BE49-F238E27FC236}">
              <a16:creationId xmlns:a16="http://schemas.microsoft.com/office/drawing/2014/main" id="{29B80349-7F0B-4B40-8534-A95C8A82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40" name="Picture 6">
          <a:extLst>
            <a:ext uri="{FF2B5EF4-FFF2-40B4-BE49-F238E27FC236}">
              <a16:creationId xmlns:a16="http://schemas.microsoft.com/office/drawing/2014/main" id="{DE217A6C-8063-486B-9A1A-569CB6083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41" name="Picture 6">
          <a:extLst>
            <a:ext uri="{FF2B5EF4-FFF2-40B4-BE49-F238E27FC236}">
              <a16:creationId xmlns:a16="http://schemas.microsoft.com/office/drawing/2014/main" id="{DB8D40AD-9CCE-4304-903D-3AC34972D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42" name="Picture 6">
          <a:extLst>
            <a:ext uri="{FF2B5EF4-FFF2-40B4-BE49-F238E27FC236}">
              <a16:creationId xmlns:a16="http://schemas.microsoft.com/office/drawing/2014/main" id="{F932705F-98C4-49C4-ACD2-2F3809F7C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43" name="Picture 6">
          <a:extLst>
            <a:ext uri="{FF2B5EF4-FFF2-40B4-BE49-F238E27FC236}">
              <a16:creationId xmlns:a16="http://schemas.microsoft.com/office/drawing/2014/main" id="{4DA27E95-66ED-42C9-8518-1ECE080C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DF164CBD-11D7-4EF4-9077-1ED9EB8AB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AB699352-35A7-4E43-81D3-A14349BB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5F635D58-2FC2-4DAD-824A-849984344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871B0382-B381-4D73-92D5-77ABBFD71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92157945-5137-48F1-B500-CB2F6ACB7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A814B77-8308-4E02-8A0F-924B8FC5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CE8203F1-9A65-4A2B-9C50-7B84E56DE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5E89E5F1-425D-4AAF-8FA8-47A39CBF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21396899-31F5-4261-A878-48A18172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931510E3-ABE2-4BAA-BFC4-FD72B85D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F6232AFE-0623-46A7-8439-19CB6187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D5A5C585-FF78-4566-82B6-AE8E6A3F6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C4011D57-9A10-4706-B882-6EFF4BF16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EAA4D3B8-33DA-4C45-B61C-4CB76AFB4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06F6134E-2699-4C53-9767-6E57B118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D9F92A15-6A42-4E17-A3E9-26F4627A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AB42CFE9-2C0C-421A-BE34-B708B38A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2A6D715-D5B9-4046-8CDF-FF932E48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8DB7315A-A837-4F80-8AA3-7D2F031F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2778E717-569D-4C26-9E0D-3FA5FEF91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4F265C70-13FB-4B60-A97C-AFAF484B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0CE5547A-F9EF-4B41-8573-8EABC0AD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5DE82C44-8C22-4ADE-8545-53F6A3EA9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1FD1ADDC-C1CE-4914-8726-F18682B0F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8BD72B9F-D6F3-4596-9FAF-F96B7F84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2CF465F4-4C87-420B-8FB2-240557EB9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106FF260-8B8D-4D2C-B20A-2C9410486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F2BEF24A-ECD0-42C1-8994-0F166E62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AEE32815-0FC5-4ABB-BDA2-779EF269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5EA58B13-CBCD-4636-8334-1799DD8B6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F4419B86-ADFC-4E11-9BA7-2B225A3E2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B822EDD2-564A-46CF-B133-541704082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6CF0AA95-C0BA-4E92-A44A-59BEF71A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FBBFAFFE-4F00-423D-9740-36DE627D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BAF80AEE-E03B-4366-9D9E-E91D7363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86A71B6B-98E3-48B3-8979-568773E44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781E02F5-8F4B-4BB1-99C4-52A05B88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D2F7EB36-F7AB-462B-B532-E4E9FD1C3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BFE6C05F-6975-4B4E-8621-743F99B0C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9C8E52B-4BF1-484C-A7AD-C14168E03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FD798BFD-B11C-4D22-84F2-B3D2E5CF7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BED6346C-B502-48A4-82EA-828F2FD09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8FD8F8A4-F5D3-490B-A03E-16785EAB1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ACFDBA6D-297F-43DA-85A3-11C3BAB7F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012B5CC1-E6A8-4D6E-9F85-3FAD030C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0C5A0E0A-53D2-452F-A8D3-ED3452732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9EC44B3F-E9DB-43AD-904D-7F37AF87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0A2118E1-C8F3-48B6-8C1B-4FB4F540B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5E40951E-0BD5-4617-B237-695080F0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89810DEE-F3E3-4115-B4EB-7A16949D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DF9114E7-E462-4854-A89F-AEDC61C07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9F87C662-A758-4796-9412-DA48A1662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68AEE268-6E1D-499D-81AD-F1540F44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52436351-983A-4961-AFB3-DCDF55085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1017BEBD-7745-4AE9-B456-2A651D7E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34459C67-7885-4820-95BA-D5022F18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44B65025-AC16-429F-AE44-5722C1A5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38</xdr:row>
      <xdr:rowOff>127000</xdr:rowOff>
    </xdr:from>
    <xdr:to>
      <xdr:col>1</xdr:col>
      <xdr:colOff>722538</xdr:colOff>
      <xdr:row>38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5716A020-6217-4E81-9DD1-2323295E9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9471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CA8658AB-110A-40B2-849B-8A4300235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243A2F96-5A86-44DB-B3C9-647AB1C8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C055E163-A471-4A95-8115-A51B33AE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12F19F35-8B8B-418E-8909-5C9D849D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EEC65C0E-B905-4283-AD3D-190A9BEC3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CCD258A2-8298-4C7D-AB92-67E704B8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20841009-5F48-4D78-BD02-EF16B50A1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B1C77F93-D25F-409B-ADA6-FBCA0559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A0BAF1EE-19E1-4C69-BB03-9BFB22F8D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F6EFE9D4-4937-4D5C-A673-89D0ECEC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A23DB800-FF0C-4FA3-87CB-BD5E83F25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790C637A-6B87-4AF5-96E1-26ECC1AE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4639FA1C-6B90-4F9D-A541-F27520268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72040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976F115C-FC8D-442D-88A3-140FD207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ADF62980-7227-4387-9943-15212042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101ED9F6-240D-4F2B-8D79-DBB2E465A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F2D9B19E-4E85-4F34-80D6-508E5A299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EAD72F34-C0B0-4325-9F4A-636EFBDC5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06E0C8CA-1D0B-4060-ACC3-A7474458D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872A6768-C626-4390-AEF9-2EF8BB28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45DBBF0B-C48D-4D0E-A118-01D46830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E6F6E920-8275-44C2-A293-226D5A336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3B5BD576-D9AA-40EF-91B2-021A1440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7D22E88D-B451-4A21-A710-AFBFFAA3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D8379F7A-D5A2-4D0E-8433-52E3A20FA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72040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38</xdr:row>
      <xdr:rowOff>73025</xdr:rowOff>
    </xdr:from>
    <xdr:to>
      <xdr:col>7</xdr:col>
      <xdr:colOff>532038</xdr:colOff>
      <xdr:row>38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9093035A-DB66-49DD-AF46-677FFA6E2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14800" y="88931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58A68E4C-F89B-4882-BCDC-797E3F3F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AF97516E-09BB-4E9C-817A-A03D34EC2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2AFB206D-E4BC-4642-BF3E-95219C0C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E49C2573-0778-4D43-8F2B-50370428F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22CEFB72-4861-4ED3-B2BB-1BEA72345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404E792A-808D-47EA-8854-E5B3B3B45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5F746B65-1901-474E-86A7-45059B83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E64F8906-CABF-4B00-9BCD-46A590C3B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A74EE209-0D18-4B9D-B790-7B4EA61A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C9BE2817-2914-46BB-88B2-C57EEE38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6FF251BE-E4B2-4F11-BED8-E84A44DD5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72040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34</xdr:row>
      <xdr:rowOff>127000</xdr:rowOff>
    </xdr:from>
    <xdr:to>
      <xdr:col>1</xdr:col>
      <xdr:colOff>722538</xdr:colOff>
      <xdr:row>34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FBF0D92E-F320-4B26-A40B-9E8A4E18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1851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34</xdr:row>
      <xdr:rowOff>104775</xdr:rowOff>
    </xdr:from>
    <xdr:to>
      <xdr:col>7</xdr:col>
      <xdr:colOff>532038</xdr:colOff>
      <xdr:row>34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914A6CF1-1942-4B34-89CE-8F836258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14800" y="81629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38</xdr:row>
      <xdr:rowOff>73025</xdr:rowOff>
    </xdr:from>
    <xdr:to>
      <xdr:col>7</xdr:col>
      <xdr:colOff>532038</xdr:colOff>
      <xdr:row>38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8C0B9677-A2ED-4FA4-A66D-240D37EC1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14800" y="88931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D49B2D86-8DF7-432D-939C-08943271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803BF088-0494-45AF-AD0E-CD8695EBC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91277F53-133D-4A49-B590-3EAF0163A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B32B6957-689D-4A10-AB68-01683DB7C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8FF6FF65-997F-4441-AC4D-34F593424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B456910D-3042-4973-A046-CAFA74FF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F34909A0-B824-45B6-8E33-9C8AFDFA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C4278CEF-ABE2-4F54-B74F-98242BBD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CD9A2E33-239D-493E-82D2-31E02A4B6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728B5716-3DD1-446D-A748-F1593238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FD076BE1-3ADD-401F-96A2-F3F2EAF8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6D40B0A9-463E-46E1-93AE-7DAB8620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ACF3E30F-A6B5-45A2-8F4A-E2DFDFF2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D5362C6B-9F90-415C-AF18-26CEAD2AC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82D5C410-89FC-4788-884D-23DE38725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E491D4BB-EF36-454C-8BAC-788E9E4D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7C2FA9B7-48DA-433E-BEBD-9C788401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2373127A-ECF1-45FF-8A33-303B2C19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0EC5566B-184C-4E80-8159-AF697CAD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6835173A-1778-4A61-B96E-BF91B8414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5260EAF6-A859-4001-AD91-C63A76D4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FB257072-2595-46C7-B029-5006A1DB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3FF809C9-BE74-4181-8F69-2E80BB97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BABEC7BF-AB99-4146-A6D2-8E051A546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BA105E12-D763-4F90-9F86-35C6F137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34C3DBF5-17F2-4380-93D7-E3541602C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6BFF989B-D573-4AAF-8919-AA356E9A7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40DB83FF-FC6D-4BAF-A862-C3E62C92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C4AE89A7-AB7B-4F02-B410-184F01AD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109A3119-A7AD-4E3B-8482-629CB6752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4E962DE1-8540-4BED-8C36-81AA189D5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104EFD48-4F2A-4922-81A4-51E97AA7F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E171E492-8813-4932-B0EC-12A94E5A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E70238A4-8688-4F20-8113-73743C24B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46881994-0F32-486F-A23B-74702A3B3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AA7F974E-8CA1-4DE3-8812-54E521ED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F50420B0-807F-4E9B-9D3F-904AF0E98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9DC8B219-963B-40DB-87BF-5A4749E8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4928D55E-C6C8-4481-BAB5-38F303167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73D1D71D-695C-40C8-9321-118998B6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E391980A-D0F9-4218-977A-E85303AD0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DCAAFAA0-82EE-4F41-A880-EA2BC60F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EC3AA6A3-79B6-4CC5-A4C9-38F19EB0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0BC9754E-C501-4F6D-A538-374470E1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19045E37-AA15-460B-9D4D-6F4CC48C9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CE434048-04FF-4123-9D0B-806D2B72D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62C44A50-4CBE-4D81-B883-E6161689F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40E09D07-2805-4FBC-BB40-E68080E5A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BE57D098-3FE3-48E2-AD29-15A736D9B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7902BAF2-92B1-4FCE-9D88-9B791A19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C2B08770-5072-4986-B171-A49B2DC6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5EC0103B-C12D-448E-A406-E4D9297C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EEFE2567-BFA6-43D7-85FE-926B3D829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621EB600-595C-4DC1-B404-2C90212B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952F4FD9-5AEE-44AD-A51E-3DC25A282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390D2D65-D564-4EB6-BE2F-3BBE6E2BF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98EBB26C-4271-4762-A40F-579B5C31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1B3C9C2A-A904-4512-8202-DFC83DEF6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219C1D8F-8572-40CE-B7EF-CC2363FE2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6E4A294F-92AA-4F6A-B223-C1B1A1CE3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3EA1C0C3-8D34-4454-9C8A-998E35A1B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CEAC1121-98D6-4F5F-8257-84A3B7091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F5DD9E86-372F-4E84-A8FA-457369D5A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E8E7BF1C-FE68-429F-9723-9ACA49FF5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2E7A43ED-1AE1-49F5-9C4F-65B8E1EED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C935E068-74FB-4919-A804-1C3D2621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39389262-1D45-45DE-8D3C-1CEED1262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4AD256B9-BD2A-41A4-BFD4-F93F2738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2F3AD9A3-9ED3-4B27-832D-616F291C9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71C31914-C43C-4135-983B-3C4C21136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551E5CCE-4D2E-490F-AC80-9ED8753DA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63ADBE6F-3E48-4F8E-B2E1-77DD83E0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E5C875DC-45A0-4646-8FEC-7A148672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366AE68C-C27A-441A-B7AA-833DB656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716CD61D-8E41-4DEE-BF4A-5FC2913EA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4A4C6574-B5C7-4D39-8C08-61C62CA25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298CCB2F-F232-43C0-9E6C-80342FB4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4E3DF62A-8E11-4962-BDE3-EC6B436C5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A4CB656E-917F-4051-94D8-979B3C85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98DE21F0-1A1B-4AE7-BA37-3A03FAA9E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4AD48FE6-72C3-4AB3-B373-36DFEE8E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46DEAB82-8CED-4BB6-B041-F3C319AE1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B5A4536B-503D-449D-8D28-631C1520F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49F0D79E-73DB-489F-A87E-E5FEEE5B7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6D26E4AB-64D4-4E2B-B317-0DB73737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6834D780-11A1-423B-8C7E-207A2831D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A8A2EB38-3AB0-4106-B6FB-BDA8D51C0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A69FF06C-2B47-4C49-BC68-7B3837200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52B6BFDB-02C4-4945-9446-7367A18A9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EE8EB700-ADDA-405A-BA5B-79668061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A6973C95-3A5B-4AC2-AD95-E2D166CE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EAB8A241-9049-42D7-983D-8AC920F2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3840CB48-042F-47D1-AFF8-2699AF40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9CA09447-60F6-42F4-864A-F38FD382D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2EC1DF41-F391-4D36-9471-E9E3890A1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9D1BBE5D-30BF-4FAC-B8DE-AA8CD331A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BCE0411A-5252-41B4-A5E2-197EFAB6B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87EF12E3-A5FD-4E9E-A5F8-F1A127548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0CA5B9CD-5DCF-4BD8-9E77-486C22AA3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24135562-285D-4CB7-A4B7-A7529B4CF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9B21A2CD-B44F-411C-80CA-2B250133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DBDF2797-4384-4B65-9D37-EF9E648A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A3DBE489-7E7C-4984-A99F-BA881683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65368571-FD81-4A3B-9BBA-6F7ED16E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B4E57351-693E-4C2B-98EE-D579D4F5E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D744B5B9-E26D-43C6-A2C5-4D2D6825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0C5F8DFC-3B94-42F4-B70C-E155869D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942655DB-C299-40C4-B2CF-203C5D9AF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0AD87181-D482-4D51-A3C3-E101D12B2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8526C4FC-9889-4294-A223-D62C8AB7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B8E4D62D-35A8-4389-910F-CB8C742A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600F1077-0531-4EE4-B908-0E51E49B2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D4AE7237-95E5-4EAE-901E-A8E376D8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9203C520-A30D-4567-BD1C-4BFF8D9F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07944E8C-92C1-4DCC-9444-412461CB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75806069-9FC8-4B67-9B7C-382866C9D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395FE825-7274-4523-8045-6505FD88B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0ABAF5E4-B4E5-4EF7-BD95-0BC4819AC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C05B08C8-C9D4-4C31-B835-8CF4665D4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CD94560B-20D8-442F-8C3C-6FFE9482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348BF8DC-5662-481C-9294-597ED512C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9803568B-B2A0-4F36-BFD8-B20A4C10C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BAE9C6F0-DF05-4B92-8B20-71CB2715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D658F169-2457-492D-9AB8-985587846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28216DCB-0D71-4FAC-809F-A5739FC87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2FF42F78-4E5F-4812-AA48-362DF0B5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F86DAB10-0D47-4E2E-96B5-EEDC23950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51DB23B7-0915-4180-B5A1-97925B564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8" name="Picture 6">
          <a:extLst>
            <a:ext uri="{FF2B5EF4-FFF2-40B4-BE49-F238E27FC236}">
              <a16:creationId xmlns:a16="http://schemas.microsoft.com/office/drawing/2014/main" id="{D0F0FB91-5AF3-4615-898E-73935E00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9" name="Picture 6">
          <a:extLst>
            <a:ext uri="{FF2B5EF4-FFF2-40B4-BE49-F238E27FC236}">
              <a16:creationId xmlns:a16="http://schemas.microsoft.com/office/drawing/2014/main" id="{F97C699F-F0BA-4332-81BC-0851FC4C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0" name="Picture 6">
          <a:extLst>
            <a:ext uri="{FF2B5EF4-FFF2-40B4-BE49-F238E27FC236}">
              <a16:creationId xmlns:a16="http://schemas.microsoft.com/office/drawing/2014/main" id="{F66A2B07-05E3-48AC-9551-25BE0AC0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1" name="Picture 6">
          <a:extLst>
            <a:ext uri="{FF2B5EF4-FFF2-40B4-BE49-F238E27FC236}">
              <a16:creationId xmlns:a16="http://schemas.microsoft.com/office/drawing/2014/main" id="{E79C95CA-E2BF-4C41-B4CD-51A700AC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2" name="Picture 6">
          <a:extLst>
            <a:ext uri="{FF2B5EF4-FFF2-40B4-BE49-F238E27FC236}">
              <a16:creationId xmlns:a16="http://schemas.microsoft.com/office/drawing/2014/main" id="{D303F99F-C4ED-4F93-A086-7B71F532A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3" name="Picture 6">
          <a:extLst>
            <a:ext uri="{FF2B5EF4-FFF2-40B4-BE49-F238E27FC236}">
              <a16:creationId xmlns:a16="http://schemas.microsoft.com/office/drawing/2014/main" id="{10E7BE64-80D2-4CFD-B9AC-C3DB1BB66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4" name="Picture 6">
          <a:extLst>
            <a:ext uri="{FF2B5EF4-FFF2-40B4-BE49-F238E27FC236}">
              <a16:creationId xmlns:a16="http://schemas.microsoft.com/office/drawing/2014/main" id="{FFCD8ADB-159E-4B2F-8590-5A13E146A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5" name="Picture 6">
          <a:extLst>
            <a:ext uri="{FF2B5EF4-FFF2-40B4-BE49-F238E27FC236}">
              <a16:creationId xmlns:a16="http://schemas.microsoft.com/office/drawing/2014/main" id="{E0DD7A12-B1B2-4D88-AED4-6C3D4AEDE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6" name="Picture 6">
          <a:extLst>
            <a:ext uri="{FF2B5EF4-FFF2-40B4-BE49-F238E27FC236}">
              <a16:creationId xmlns:a16="http://schemas.microsoft.com/office/drawing/2014/main" id="{9E1BB5C6-7DD5-407F-91F1-268A261B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7" name="Picture 6">
          <a:extLst>
            <a:ext uri="{FF2B5EF4-FFF2-40B4-BE49-F238E27FC236}">
              <a16:creationId xmlns:a16="http://schemas.microsoft.com/office/drawing/2014/main" id="{EDA40FDE-5D70-44B3-86A0-3882D051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8" name="Picture 6">
          <a:extLst>
            <a:ext uri="{FF2B5EF4-FFF2-40B4-BE49-F238E27FC236}">
              <a16:creationId xmlns:a16="http://schemas.microsoft.com/office/drawing/2014/main" id="{5D973F54-63C8-47E7-9FF8-EA3467F7C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9" name="Picture 6">
          <a:extLst>
            <a:ext uri="{FF2B5EF4-FFF2-40B4-BE49-F238E27FC236}">
              <a16:creationId xmlns:a16="http://schemas.microsoft.com/office/drawing/2014/main" id="{EC53A222-C110-42DB-8887-318F2DE65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40" name="Picture 6">
          <a:extLst>
            <a:ext uri="{FF2B5EF4-FFF2-40B4-BE49-F238E27FC236}">
              <a16:creationId xmlns:a16="http://schemas.microsoft.com/office/drawing/2014/main" id="{AB5E807A-261F-45D5-926A-2BD1B1E6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41" name="Picture 6">
          <a:extLst>
            <a:ext uri="{FF2B5EF4-FFF2-40B4-BE49-F238E27FC236}">
              <a16:creationId xmlns:a16="http://schemas.microsoft.com/office/drawing/2014/main" id="{ACA05DAB-4DD0-4186-854C-F4B7920B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42" name="Picture 6">
          <a:extLst>
            <a:ext uri="{FF2B5EF4-FFF2-40B4-BE49-F238E27FC236}">
              <a16:creationId xmlns:a16="http://schemas.microsoft.com/office/drawing/2014/main" id="{1434E9DD-397F-470D-945D-22841399B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43" name="Picture 6">
          <a:extLst>
            <a:ext uri="{FF2B5EF4-FFF2-40B4-BE49-F238E27FC236}">
              <a16:creationId xmlns:a16="http://schemas.microsoft.com/office/drawing/2014/main" id="{2C7D49DA-96B9-4183-A795-1DCFE26F5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3470F346-A9FD-4B05-86B3-8B1AF103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436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5B49B6C4-68B4-4976-B9B5-0CC1E9930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DC37271B-8E52-44F6-BE1D-7FA7EE866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D2F5A041-F0DB-4C30-A48A-8E934E46B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498B59D2-ADF7-44C2-AB40-300AB3D0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6846D50-AB03-43D5-B211-1C48F452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6513C272-4C85-4FDE-97CD-287DF0F4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AD64161B-BF5D-4E95-8238-C7066E58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61704E6C-28C4-4484-A691-C86BF664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C1499DB3-C2EF-423D-98E9-14C07731F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46E55DE5-A989-48E9-8737-787FBDF24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DD19137C-3A49-4C3E-B22E-1273D185F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9E2965A3-69A1-4580-A35E-364AE8BE1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436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812176B8-E490-4323-BA47-BCCBD990D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F273F8D2-E439-4DBC-91A4-9E556711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7F6B39CD-28DD-435C-B091-13DB0C062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A12B3E24-9298-41B4-8933-832F95719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E7024455-2CE5-440B-BFD4-5BEECCF56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DA59E3EB-867A-4C09-BD8F-0937C760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E21D38A6-7A0F-4FDE-AC37-E9DD36B89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5EF80725-7C1D-491C-9102-DDA485FA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1396C472-96AB-4E45-9289-957731DF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2B2DA8DA-7D23-4DD2-AE8F-7269BF7C2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7AC8F0A5-7E43-4C5A-95FC-1B29AC96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A67E688C-7696-4093-8B08-86742597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F816FF92-2C32-4456-98FF-CB37C5D06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01BF969A-A6EC-4F9A-90E4-5D895BF6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72E991E6-247E-4B46-93D2-08F2E16EB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7BE747C-50EA-4749-B9B8-C739E073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79358E19-EC79-4ABD-8CEA-DF51F398A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24720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9EA04B36-A938-4A8F-BEE2-2E8F9A91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258CEEEF-E051-45D6-9070-01D1F773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FB56C066-7728-41F5-937A-CB1CE8AD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53B16D55-4252-4131-B6EA-8694A980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0C3DB43E-7BD2-499B-B3E5-94362331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3C0EEFDF-8873-49EB-BCDA-FF7BA2D7E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72E0E7A3-3649-4F29-AA25-249C1ADCE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466259C3-5B2F-4DF2-9008-03072DF0F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598857F4-44FB-4931-8EC3-83585FE94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2A45520-8135-46C6-A847-E639A2F6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7C6D3E86-9BA3-428C-B1FA-39EF14B5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CFA4AD53-81D1-4574-96FC-83C5ACFC0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6CCB1AEB-3AA9-42D0-9C9E-E9FBCA4A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F598CAD9-01A8-4943-84A3-2A2A4B59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19C0EAC5-0C01-4CAB-850D-86FF766A6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FB2A0ABA-7B48-43EA-865D-9F12FBC7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436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E3DDECA9-1F2E-4E7E-86F8-07C2DDF6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E79F221E-8105-4CE1-9697-58015B33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AA909AB6-E232-4E79-8193-F77285FC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AFBAD134-B518-4FD2-90C8-2E5CF0A6D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248BFD35-6E85-4F1A-8A94-748DA77B9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1B7AFC91-C904-474C-BA7F-18FED290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5423B3D5-C5B7-45C8-90CF-2CBC0C858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36B39F88-CD4A-4314-A12E-5BA200D3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ACBC0F31-A16D-41EE-A43B-EFCF1A10B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DE44AFE4-075C-4AEB-93CB-80BA90A4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1646540D-8A7B-4259-A145-DAD916ACE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38</xdr:row>
      <xdr:rowOff>127000</xdr:rowOff>
    </xdr:from>
    <xdr:to>
      <xdr:col>1</xdr:col>
      <xdr:colOff>722538</xdr:colOff>
      <xdr:row>38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6F2FE24F-9097-4924-971F-96FCE8ED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375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58F3C970-86A4-4C2C-9309-A1119806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4367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69378ACD-C631-46DF-886B-7FDD7DBA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255BB8B9-01AC-4E9D-B8FA-DA96DB34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1A749297-D03A-4EA4-8D3F-9222C61E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8EA13A16-AA88-4BBA-A41A-A8AFE572E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831836A0-C118-4E5D-A5EA-B449324B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7B207A2F-1D6A-428D-88F9-972335300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877FDAD8-98EC-432A-9E4D-245392CB0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AAFD9490-57E0-43B3-B36F-75ED10455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6EC3257D-694F-4E29-B39A-31CCBDDC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30E45DA4-D718-4C50-B92D-E77FC238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5C316ACE-A305-40EB-9193-1646EE09E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87C531AB-917B-4A6B-8023-C6916EFE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65944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6BF084A1-1580-47C1-A453-5AAAC53EA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959DC3EC-AFD5-49DF-BFF6-EAF0A28B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4B7B5178-38D5-4C8F-87C5-920163C71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C419282D-A201-4CF0-A778-4FF5D132D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659F7933-7B71-4758-9399-2AEE7EA9B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FC783B91-C753-48CB-A8D1-042920041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24720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2B0A76C0-9C32-4CEE-97F0-1843FB266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0212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A70586F5-48E9-448D-9D04-AAD7C5E9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4427CD55-27F8-4303-AB8C-5682315A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122DC64F-989D-4933-8174-95EE9A4A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58AC0681-90C5-45E6-BD0E-A467253F7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DF939426-B94A-45A6-B4C3-182003BDD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65944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38</xdr:row>
      <xdr:rowOff>73025</xdr:rowOff>
    </xdr:from>
    <xdr:to>
      <xdr:col>7</xdr:col>
      <xdr:colOff>532038</xdr:colOff>
      <xdr:row>38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B5367CE2-5688-47B7-BF32-EE1536501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57650" y="82835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7ECB1EC5-CAA0-425C-BD60-19E501BE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8858A568-7F4B-4594-8051-20CD26BEF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11F33739-6487-4AC5-86C2-B179E011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2462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5D643098-8E97-4084-8BDB-614555FC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58F350C1-FCB2-4113-B690-96E799942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0699956D-3732-4EAD-A369-75EF3A927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4DEED2E5-EFE8-4337-B724-527C04B6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2ACEEFB4-DB6E-4A8A-9F41-928C39127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DEEB1854-E7D1-4910-8DAF-C95EB85CF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CC9250CC-057C-4C34-AE8E-E0C53B72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46319A34-DEED-4E1E-B01D-ED5AA99A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65944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34</xdr:row>
      <xdr:rowOff>127000</xdr:rowOff>
    </xdr:from>
    <xdr:to>
      <xdr:col>1</xdr:col>
      <xdr:colOff>722538</xdr:colOff>
      <xdr:row>34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A2E57A11-9AD8-495C-A2CD-8E2A68F3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5755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34</xdr:row>
      <xdr:rowOff>104775</xdr:rowOff>
    </xdr:from>
    <xdr:to>
      <xdr:col>7</xdr:col>
      <xdr:colOff>532038</xdr:colOff>
      <xdr:row>34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CDA99889-E07A-4E8A-A153-C25BCE1F3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57650" y="75533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38</xdr:row>
      <xdr:rowOff>73025</xdr:rowOff>
    </xdr:from>
    <xdr:to>
      <xdr:col>7</xdr:col>
      <xdr:colOff>532038</xdr:colOff>
      <xdr:row>38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A4DE61D2-D84C-46A2-A164-21F00B930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57650" y="82835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9FF1EB08-1C9F-42DD-9D5B-A509A70E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ECE12769-E11B-4AC8-B193-1CC431E06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971ABBDE-FB2C-45D0-9306-43CC5A01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8C743ACF-D530-4AC6-9CA5-1CE651357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90AD8303-F561-417B-817D-3377EF5C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9AE1D849-FAA2-47BF-98DD-F97509C8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39D3FAF3-77E0-41FD-A8BE-D668185DA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D46F7FAD-BC33-471C-97E1-53C8CDFC7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4CDA5A1A-EB5A-4104-9F6C-76228C8BB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E5F75942-3E0A-4F38-92AE-2881D206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76C4B4B1-AA01-4954-97D5-30E1DDC3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62AC40BE-1CC0-4A75-8949-ED8B5676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31ECAE77-14B1-4CAF-B255-D97B4006C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9A1043D4-0417-42CB-A672-2D12CA87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0678C3FF-2D2C-4068-B409-6215F0CEC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E8CE86CE-CD66-4C6C-9262-C569D89DE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7E143E06-F732-4CE4-8478-A1A44A84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76E3109E-F75E-4F59-983C-04EEC3EE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77C3518C-8992-4F75-B2F7-83CE5036D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0D45083B-361D-4813-B183-E40718EA2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EDEA8827-5B83-44EF-8862-67A39488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8E1BD6C3-6AE2-4A67-B544-E62254F8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71C9E302-A369-4580-8731-B6022AC0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4E1FF431-3C2E-46B4-9CC7-B66FE846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702B4787-4EE0-4847-A531-4D2AC76B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5741A95B-36B2-4B92-8A1A-DA692E19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CFF1DCA0-32A4-4D81-9D93-558E750E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BD3EBD36-8A0B-4114-A265-3CAAC61DD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FB4920E9-6BE1-47EA-AC42-E51064E6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3FD04CDE-888A-435E-83B1-2ECF3D356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B45F0C80-328A-4319-9EE3-363373A8D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DB07052F-7CB8-421F-A4E7-CC8B5F2FF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915D72C6-908E-4598-A5FD-DEA8848B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ABE97C81-11EC-4737-A7FB-2C1B7F0BB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1D04E1EC-5115-42B1-B826-0EBE109B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C925EB4E-5251-4E19-B35C-54D29EDB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806E8F53-A872-42CF-82EA-17DACBDB8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EA2794A8-931B-4A48-96A0-19BB0A289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AFE73878-606E-4C68-A01B-211F56A2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338F08EB-916C-4459-9DA8-DAF5EDB8A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1CF6573B-B320-4855-B614-A7570F09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8C524EAE-68A6-439F-BF3E-620176AF2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68CA29FB-6B15-4484-83D5-E6929DF4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E25B580D-671D-4102-B23D-AECE15538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840F585C-1E39-4782-81B6-C02031331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FEB92856-2AFB-4B53-BDA5-F277F072D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C2E6295F-1755-432A-AD70-FDC6EC27B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FBF27278-D662-4740-ADA7-013C7CE6F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F2715753-07DF-4F25-BEAB-83BEA14F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52B09159-6E7E-4BCC-BD3B-68BD72AC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A0B2A0B8-1A33-4CB2-8DDB-36461519A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82B6BC4F-9FC5-46FB-A0A2-38E0A047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12F30A72-7109-4968-9438-ADCC8BB00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7CA6AABF-AA94-41F7-88E8-DD0840BA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C7078FBB-8A04-484A-87A7-8E3014DD5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2D3CFF90-D579-4321-8679-3FC2D4BCA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8BD6CA46-3B58-4740-BFD3-2D5E0C3AE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0A581359-3B02-4860-BDA9-D0C1C4BE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D11E3BEF-47E2-4BA4-8FF8-F53FDDDA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309F5C0B-0A7A-420B-B455-E49D39E7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E76B6440-E045-4422-8492-8E6F22D72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1EABD86C-3F7C-48FD-8D19-307043BB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30FD6FF0-09C4-4078-8BFD-E2E31174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3D780EAC-E422-488D-ADF0-12926A51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6B27A335-16AB-49F6-BD3C-C5EADC1D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EA679327-3D07-4113-AF06-FFDB43AFF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8F6A8E9E-2B80-40DC-82DA-A59C60BB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AC951B02-057B-41C6-8413-12395640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7F885D22-E965-403D-BBD3-2F0969BB5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998CC76F-5219-463A-82D9-1C92CEBE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A88A7514-AB62-41C6-AF34-A4CC4E3F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D1AC180F-65E5-4B07-A3B6-81FCAF4B2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32E36AAF-ED43-4685-B614-76709168C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A325DEEF-FAEF-4C3E-B420-2CBEB36CF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5A1EBA96-6C13-4D43-BA09-F704E746D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69EC74F3-CF4E-4D4E-A2CB-DCF6ACCA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34B0D394-9D8D-4FD9-BFAB-32CB2A75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37AB589C-7C7D-41E0-A8C8-3C8CA30B0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6DB4C61A-3BC3-4A3B-9BF9-0DBB80E89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407D9A25-E507-4B6D-B9D4-5190FBF84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F762129E-F69B-4B37-9C5A-8EEC90EA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3F444886-3ABC-4638-B059-8584A272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B1956B9F-1E77-4B29-BE7B-04710592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628D3280-7F2D-4AAA-8819-472EBE21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518B40FB-8AB0-4009-89F6-CC5723913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4DEDA70C-7289-4DA1-A551-2A60339F0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31D757B9-EA3B-4D63-97DA-A2A24339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91754045-FA1E-4873-B751-DE741314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45F81603-A663-487C-AF85-E50764E57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DE6725BA-A74E-4F9D-9E64-922EF292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B31CD756-9BA7-4DBC-8B9E-DF7E6078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218EBDF1-7C9D-4669-9A34-7A6C9EE7F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800A99FF-71ED-43F7-812F-71297737F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CA42B7AE-94EE-4907-ACF3-07C066038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535A3EDE-6ED5-468F-96C9-66516EF1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2FAD1CA3-39D0-46E9-AB6F-3583B495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B015E183-7B8F-4761-83F8-F09ADD30F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95E3DED6-85BE-4741-9637-A0545FB9F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578F5125-1A2B-4B1A-BE07-995F1FE82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16EBE87C-56B4-4F34-909B-3C749438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9B122890-86C0-4FA2-AED5-E448B2CCC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A9EA5E77-276A-48C2-9787-B6E5755B2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EDFB07DF-FDDA-4152-8AD5-A2E00B17F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C5CC4DAA-AC91-4241-87CB-44361282C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F686139F-4313-4FD2-96BB-0DCC795E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EA58F0AE-BD0C-475C-A9B1-95F20A2F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94ACED1A-3E87-49BC-814C-A59A2E32B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EBFCDA84-D58A-4FA3-8541-4C8A27449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F167E83C-326E-4828-961C-71E3BC12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797650CF-664D-466B-A565-285C80FD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2173390A-C2D8-483D-BE73-236924D78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6B8B6EFE-80B2-4B3B-9E94-0074B57A4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626C40C7-1225-433B-BFB5-62CA2EA0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080D9D29-8340-4AB2-8CB7-E7C65C23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E3DA204E-2B04-46A1-AFCD-00E4F109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C3C3BE08-AAC3-4FA4-B726-2BEC1BA5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0771312C-ABBD-4CB5-B4FA-6F0EF0D08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C2FEB9D6-5268-47C4-85C3-10E7E1AB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87DBFCCD-310B-4445-84E0-D49D13FC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457EDB1A-D2FA-4B9B-86A0-FFE4F45B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A2D056E0-D37F-4016-A2E0-B91040655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90E99F8C-9436-4F7D-898F-EB9B5F757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5AF3BA2F-2728-4674-B1E7-CA8D368D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769E90F0-7B2D-4679-A5DE-51AB892B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2A8DC3A8-497F-4D67-AABC-EF31C6BF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C80501DD-FA9C-4CD1-BD3B-33B3B07E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367B0D2A-DE1C-4CE1-9DEE-AEB96A86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355FE278-B4BE-4378-B9A5-3D1546BA5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8" name="Picture 6">
          <a:extLst>
            <a:ext uri="{FF2B5EF4-FFF2-40B4-BE49-F238E27FC236}">
              <a16:creationId xmlns:a16="http://schemas.microsoft.com/office/drawing/2014/main" id="{1BD5909E-E16F-432C-AEA4-59754210E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9" name="Picture 6">
          <a:extLst>
            <a:ext uri="{FF2B5EF4-FFF2-40B4-BE49-F238E27FC236}">
              <a16:creationId xmlns:a16="http://schemas.microsoft.com/office/drawing/2014/main" id="{8CAC4064-F7CA-42CC-AB00-D62743B0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0" name="Picture 6">
          <a:extLst>
            <a:ext uri="{FF2B5EF4-FFF2-40B4-BE49-F238E27FC236}">
              <a16:creationId xmlns:a16="http://schemas.microsoft.com/office/drawing/2014/main" id="{527B31DC-F52E-4899-ABB8-08DEF5506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1" name="Picture 6">
          <a:extLst>
            <a:ext uri="{FF2B5EF4-FFF2-40B4-BE49-F238E27FC236}">
              <a16:creationId xmlns:a16="http://schemas.microsoft.com/office/drawing/2014/main" id="{7BB9F789-8C88-4978-B9A2-506364BA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2" name="Picture 6">
          <a:extLst>
            <a:ext uri="{FF2B5EF4-FFF2-40B4-BE49-F238E27FC236}">
              <a16:creationId xmlns:a16="http://schemas.microsoft.com/office/drawing/2014/main" id="{9D8A3458-8504-43AC-AD26-35C34A1B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3" name="Picture 6">
          <a:extLst>
            <a:ext uri="{FF2B5EF4-FFF2-40B4-BE49-F238E27FC236}">
              <a16:creationId xmlns:a16="http://schemas.microsoft.com/office/drawing/2014/main" id="{01838AC1-5EB1-40DE-8E85-8AF01E011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4" name="Picture 6">
          <a:extLst>
            <a:ext uri="{FF2B5EF4-FFF2-40B4-BE49-F238E27FC236}">
              <a16:creationId xmlns:a16="http://schemas.microsoft.com/office/drawing/2014/main" id="{29590ECF-02F1-4ADA-A720-92314DF38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5" name="Picture 6">
          <a:extLst>
            <a:ext uri="{FF2B5EF4-FFF2-40B4-BE49-F238E27FC236}">
              <a16:creationId xmlns:a16="http://schemas.microsoft.com/office/drawing/2014/main" id="{67E69D7C-95E7-48F5-B633-C547723D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6" name="Picture 6">
          <a:extLst>
            <a:ext uri="{FF2B5EF4-FFF2-40B4-BE49-F238E27FC236}">
              <a16:creationId xmlns:a16="http://schemas.microsoft.com/office/drawing/2014/main" id="{7EFAF2CF-5961-47D7-B4FB-CB5E3DA4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7" name="Picture 6">
          <a:extLst>
            <a:ext uri="{FF2B5EF4-FFF2-40B4-BE49-F238E27FC236}">
              <a16:creationId xmlns:a16="http://schemas.microsoft.com/office/drawing/2014/main" id="{AB64796E-82D1-4E6A-8B83-5A42433AC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8" name="Picture 6">
          <a:extLst>
            <a:ext uri="{FF2B5EF4-FFF2-40B4-BE49-F238E27FC236}">
              <a16:creationId xmlns:a16="http://schemas.microsoft.com/office/drawing/2014/main" id="{FEF08C2D-1D56-4726-B607-9580F18DD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9" name="Picture 6">
          <a:extLst>
            <a:ext uri="{FF2B5EF4-FFF2-40B4-BE49-F238E27FC236}">
              <a16:creationId xmlns:a16="http://schemas.microsoft.com/office/drawing/2014/main" id="{5E7D2F9C-AD9C-4E66-9036-B13B15976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40" name="Picture 6">
          <a:extLst>
            <a:ext uri="{FF2B5EF4-FFF2-40B4-BE49-F238E27FC236}">
              <a16:creationId xmlns:a16="http://schemas.microsoft.com/office/drawing/2014/main" id="{A8BFB812-3E8E-4CC3-BB3D-FD27EA198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41" name="Picture 6">
          <a:extLst>
            <a:ext uri="{FF2B5EF4-FFF2-40B4-BE49-F238E27FC236}">
              <a16:creationId xmlns:a16="http://schemas.microsoft.com/office/drawing/2014/main" id="{73F93075-E492-4D28-8765-54C18249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42" name="Picture 6">
          <a:extLst>
            <a:ext uri="{FF2B5EF4-FFF2-40B4-BE49-F238E27FC236}">
              <a16:creationId xmlns:a16="http://schemas.microsoft.com/office/drawing/2014/main" id="{71732137-B5EB-43A5-BA29-4C2538E7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43" name="Picture 6">
          <a:extLst>
            <a:ext uri="{FF2B5EF4-FFF2-40B4-BE49-F238E27FC236}">
              <a16:creationId xmlns:a16="http://schemas.microsoft.com/office/drawing/2014/main" id="{65DE9E40-05E9-41F6-A406-B0738270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10575" y="3743325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7DA52845-06FE-4A4B-AD1B-B80F4B9B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913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50AA2980-6B0A-40E2-BE51-F9BCD3E18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B48BC3B4-AFD1-460E-A1EC-21BC538F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437CFCDD-602D-4D03-89BC-CDF16D609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62F15561-1487-4847-AF90-601A75E6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CCC19ED-A3BF-4158-BCAA-F526E5B6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320DD67B-F7A8-46DB-8982-0247521B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DDF1BC0E-52DD-4574-93E0-8BF744A26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17950428-EFC3-45D8-A0A8-D3532FA32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19CB8DC9-CB0D-41BB-895A-C1807A7F6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D31805E7-683F-49FE-8E68-370B57979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CC95C748-2244-4357-9F9A-46CFE680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B9EF3875-FFCF-4624-94AC-DA30DF97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913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794AAC78-670F-46E5-A7D0-73E9C65F6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A1CE5171-8F4E-495E-83CD-5CA377B7A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9F07DA9D-DEA4-4F52-A984-54314D90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D3DEF636-31A3-4CF8-8A68-E79A49B73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7842C99-027B-46E5-9C63-9CF6F0934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0774DC91-8CEE-41A5-BE8B-7A43D4F60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287CAED9-0D1D-4FC7-8151-FB840A5F6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2CFBF64B-2C47-4D98-8A9E-7A82935C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F52ED9FC-50DD-407C-B214-7A4719EA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4F0666CD-7025-4A05-A15A-AC49E084B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24EB167B-AEC1-4E93-BAE1-E57585E44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0650F464-88CF-46AA-A4BE-A2516C277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DE31D8CA-593B-4883-AB4D-E30E5207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9B9BBEF3-16BD-4DD9-83A3-2FF54CFAD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F3955B3B-970F-4D0C-A427-B500B48E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E3EFD50-601C-4A4C-B59D-1F788E44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206F2E6A-E887-4176-8CFD-D97F0BE1F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7FFC4E57-4938-43FE-BC93-AE5BCC06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267B54A2-F6AB-4B66-ABCA-A67DFECAF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D7288272-1F7C-46F9-B7D5-C5DA34929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029F180F-810E-4047-82AB-DAA64064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83DDAFF7-DBE4-4C6D-82F2-15144DE6F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6977DA29-CECB-479B-B06C-985A96F0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08D8C07C-9C38-4B54-A1E8-5A4EB5E90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B8F49537-353F-493B-B730-B5CD674DA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24B36051-6F42-480B-97AC-0A2D326E0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373A2FA8-652A-46A6-805B-2A4C0CD60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21A392DF-F26B-4BBD-B342-9962768A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23D04669-5C59-4A3A-A32D-1498986B1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6A5C88BC-8219-4C3B-B208-6354FF57B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0E909D43-4531-4B26-8C2A-8C7704F1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F49EBB7E-A9E8-4009-9F1E-207220786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394601D1-5588-403B-8C5F-2CAAC0BF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913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5E361D6B-5A66-43BF-AE51-A1797EFCB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545C94DC-3C31-4587-9CF6-E3A8E1855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83389797-C673-4746-9055-E7A89469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6F74D725-E1EE-4715-967F-D8E0C795F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62F470D7-46C3-4FE5-BD10-AB79D6E3C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DC512F2A-E023-4F27-95C9-0417B384E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E85F972B-2408-4EA0-8080-1AADF1A5D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C11B2D6A-A2A7-448B-B8DE-38ECC1A49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2599AA1F-B2AB-4C94-91BE-7B77093C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176E6BD1-AD48-4A83-A9B6-37B0AEDB2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0558BA2A-C940-4E60-9FC6-834A8AB5A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38</xdr:row>
      <xdr:rowOff>127000</xdr:rowOff>
    </xdr:from>
    <xdr:to>
      <xdr:col>1</xdr:col>
      <xdr:colOff>722538</xdr:colOff>
      <xdr:row>38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7587F224-287B-4928-BF91-081521A1E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3375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FD461628-A5D4-4754-988A-503D0421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913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F0378232-3F76-420F-A136-3F293E215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91203CE1-A7FD-4C4A-929B-4C454669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1FE20E12-329D-4B92-BE35-9CF94970C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000AD6A5-FAE1-4C34-BB82-6C34112A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12E2457C-CA3E-4176-B7CC-5626CDDB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E4892724-C2FF-43AE-A950-9197C2BD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5F5172A5-B17B-47F0-9816-4BAECC82E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BDDB8FD9-530C-487A-A491-6A5F5A3CD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3101E64D-9B7D-45E0-BAD6-74F0930C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829B1828-ED81-40DD-A069-380451CFE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88010A70-1875-478B-9A84-E405687D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3039C988-060D-4C28-8039-B2080FF3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65944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A8DA19E3-B358-49AE-BEF1-607B678F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0415A624-4FBA-4FBE-9299-8FFCFAD95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FDAE09E4-D43C-4199-9F00-92603A86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93433789-0B49-4BE8-AA36-E82C7A231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DBCE1C7D-CBC7-4E0F-ADE9-52B14BDAC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1FF37532-9538-46CD-B6B6-3B650421F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ECF2DF5F-1AD8-4751-97AE-B261FCC7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49750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B84F6E16-2204-4D79-A4FE-5BC7DFC10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0EA89EF7-18C9-4C5D-85E0-8C47CB30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82C7139F-1B19-48DB-A40D-A6C20C12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6B32000D-3354-43A5-908C-BD3BB6D87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9EAAC0AC-AE3E-498C-AD73-51403DC26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65944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38</xdr:row>
      <xdr:rowOff>73025</xdr:rowOff>
    </xdr:from>
    <xdr:to>
      <xdr:col>7</xdr:col>
      <xdr:colOff>532038</xdr:colOff>
      <xdr:row>38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415320C6-279E-46F2-8066-6D064F97D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05275" y="82835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80064DFA-0151-4880-BD1C-E2794C047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0D41B953-67FE-49A2-ACA9-E70337104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2949D836-7D1A-47F0-A4C2-3C9C363E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722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951A1DDF-F5D0-4A7F-AA02-476D39F76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160CC775-E0A4-4428-B1EA-2BC2FF982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CF9D5764-6756-40DC-8545-578B1407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19</xdr:row>
      <xdr:rowOff>361950</xdr:rowOff>
    </xdr:from>
    <xdr:to>
      <xdr:col>14</xdr:col>
      <xdr:colOff>127908</xdr:colOff>
      <xdr:row>20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0ED4603B-3D65-40D5-B307-4D6C3E63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C2012868-FC90-44C0-BD2D-1A136176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19</xdr:row>
      <xdr:rowOff>361950</xdr:rowOff>
    </xdr:from>
    <xdr:to>
      <xdr:col>16</xdr:col>
      <xdr:colOff>156483</xdr:colOff>
      <xdr:row>20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A0ED237C-4BC4-40C5-8C46-0E8C20C0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1624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20321EC4-3840-48E2-B37B-B18F858F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958E6B84-C3C3-4243-AB31-DB0102F5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65944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34</xdr:row>
      <xdr:rowOff>127000</xdr:rowOff>
    </xdr:from>
    <xdr:to>
      <xdr:col>1</xdr:col>
      <xdr:colOff>722538</xdr:colOff>
      <xdr:row>34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638C865E-1041-401A-9319-0F18DD49D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5755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34</xdr:row>
      <xdr:rowOff>104775</xdr:rowOff>
    </xdr:from>
    <xdr:to>
      <xdr:col>7</xdr:col>
      <xdr:colOff>532038</xdr:colOff>
      <xdr:row>34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EF70BA6D-20E8-4B29-8D6A-45BB23FC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05275" y="75533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38</xdr:row>
      <xdr:rowOff>73025</xdr:rowOff>
    </xdr:from>
    <xdr:to>
      <xdr:col>7</xdr:col>
      <xdr:colOff>532038</xdr:colOff>
      <xdr:row>38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9744966B-522F-4925-B6C8-DF0946C61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05275" y="82835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B4EE84B8-615C-40B6-B75B-28AEF2EB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185064D5-35AD-4006-8085-0F275BE93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FB2A97A1-2B46-4FC7-BEE9-88A997765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CDAFEDFF-C982-42D5-B590-B3672DF89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8EDD2EBB-61FA-4077-9949-CD79687D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18DFDD94-AE79-4D86-ADC8-BEBC59AB9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B929BF24-46E2-4DE2-9B1D-8143D468A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765A2E44-FE28-49E6-BAF7-A42E7BC5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09338209-9BBC-46B8-8AEC-F7457D07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34365A69-719B-4B05-872A-A392409E8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1739D247-1548-4B0C-81EE-468CA088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2C1EA6CB-0B95-47CA-847A-D1F1E9826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010D7390-0122-48C0-9971-39C0FCDE9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532F4F9D-D71C-4C4E-B269-F60E7263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AAA7B4DB-19F0-4959-9617-E43F1F89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D472F5DF-1961-41F9-AA8A-D701936AE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C02E5599-1AA3-4170-8D2D-E0925601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370868C8-A11A-42FE-BA15-B2B591C2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601A531B-FB81-40CA-AD5F-8C7610063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722C4399-CB60-4B24-97FD-504C163D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18EC744A-D6CE-42BE-8C0F-D2B303C8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3CE8C8DA-298A-48F5-8AD4-F85E0227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3E862D5C-3C52-4CF0-818F-BAE64CF58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B474C64C-388D-4884-BB4B-35076D02E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FFAF1C54-8E0B-4867-888C-71CF6DEB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61890E39-9256-40FB-B677-D7BB9BCEE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D39FF627-C39D-4195-8440-A4D85BC9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CA8E8831-21EA-4833-BF94-48EC9CAAE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E8B2F867-97E5-411A-B5D0-575229B16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95511072-450D-4CF2-9443-1D231473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10636DA7-12C6-42E0-B71C-66E6F961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1A16C3A7-B0F3-4C1E-8CDF-9BB923CD3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DD9D6B95-14A1-44DF-8BDA-56ABD78C0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BBB7F299-ECBA-4571-9049-6400D0BCA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7BDE8A11-9F14-49CD-8BE3-5964771C9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5BACE4CE-EF09-46B6-8984-ED6E8042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BFB905A3-3991-4EB6-9A85-DB9F883D5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D8385EC1-203E-4845-8A0B-E8D81B2E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69705A97-9286-4F9A-9DD6-CB43D6CBC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B4F0692D-3A31-40F4-ADAA-1D5A167E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69A7EDD9-D6C1-4E15-9DAE-DC21EB3B4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C72B389D-6975-46BA-BA98-E1854AE67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EA9DAE33-EF19-4EF8-A16A-1E44D346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34A25424-C8BB-410E-BAC8-D8A9E28BF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E655FF29-6A6C-4A9F-9332-0855D56A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E7524809-486E-4A49-B7E6-7BD96F9C4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5FE92313-DA72-4B0F-87E4-6A30F381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94AD94F1-840A-42E0-B864-B3059CF0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2F406C94-8956-43FA-BAB9-ED9FA17A0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CEE3A9A9-59D0-496F-8831-83E5B9B0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BA7F08EA-F985-41F6-B07A-D53ADCB2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7B5BA253-0ED5-49AD-A354-70A218190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11FD4FC0-4A42-498C-ADDD-CFE3D7D67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F5685316-1778-4E6A-A06A-B8856C4A9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C2DB266D-D2A0-4FDE-A475-977603BE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E63CD11E-B3C9-49B2-BF28-3C56165B9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85E6AA68-0116-41F6-ADB0-24ACE6BA3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33C9D4F2-2149-4E74-A061-F775EE8E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24A71EDE-BF51-4695-A38D-6D82E8CC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51B1466A-2FDD-4EBA-AAC7-849FEC84A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70CA5DE4-F243-4855-AB4A-58AD6CE7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DBA25217-F7C5-45AF-B7AD-441CB8383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F4F7B131-A32B-40AF-9303-E4668EDBD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668D6C48-E731-49D1-9309-148E48529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51DB8AA1-368A-40A7-9922-167754465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4945E9AB-69A9-4D5C-9715-6A1F355BE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E4C55FA1-766D-4013-AF6F-413226678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2BC868BE-586B-423F-BC6A-AA873697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FC976ABD-2785-47DE-8537-7789874E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DE5F470A-6332-4524-85BD-51BCB1C07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BCF97561-F317-4217-9CF0-95F6933D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7AB0B55D-83BD-458C-BC09-D13C87D9D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A001D897-34ED-4266-85A0-06327D919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4A353502-98D1-43FB-BE06-DC7609BF0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2F1F22E1-E40C-4B05-A2E6-A26C7920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B1C10AA7-7438-4E74-BEDF-B95EC3B31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0AF34E42-BB75-4F2E-B9BA-D5D179E06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0C144F00-B8DD-4DE6-AA35-FAED11FC7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838096A3-3C75-4798-87FF-E243C4857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582F9915-470D-47F6-9860-BD4E49C20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D3977107-748F-48C8-BBD8-8FA3294F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AB9DD1A1-561C-47DC-AED5-A0E18F09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F1176F87-2D5A-45F4-872E-EC67030F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163D3AB7-5137-4AB2-B2BB-99AD78E8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93FF35E2-F6FB-4F98-BC25-5927B4A8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984F2484-A683-40E1-B301-8F98A6C6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2E81DCA1-7880-46C4-B285-BBA1F04A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9DCEC260-B3E9-4430-AFB8-4C224E23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738F6BB5-8F8D-4A3F-9062-0B47FF06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A319DFFB-9A91-4536-9F36-7090826D3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FE53A4ED-34FE-46AA-B418-AB45CF97A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8FF96FD9-D5FE-4B04-9F32-BE8D5E818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E4176659-8531-430D-8453-91F39ED4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D259EAA4-E99F-459D-AF8B-B1668D917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BA6BD742-4926-400D-96D6-B95F739B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648F1E43-DE36-4737-BA21-1BDF0B538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C2A1A380-107A-4FC3-8A98-B69D4B43D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F7ACC7B4-2AC8-4DD7-B4BF-5ACDE2113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14E43674-6B7E-4233-BC07-666D09CCA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306A00A9-ED3A-4A37-BC4F-A60B9965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E4908946-01DA-4239-BAF3-53768205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FBDBC4C3-A496-449E-A72F-4EE37FBB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30D2B09F-FC1D-40AD-9EB7-74CB10E01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18828D0C-EB68-416C-ACAB-7DE1C6E29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7DF8108A-1F40-4BEC-9A37-7E420050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2873E543-1A29-4A79-94E2-E3F05DEBA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FFE38B0A-F4AB-40AF-A664-9117CB1B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3BD45308-E44E-4F34-B18B-2553B573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CE9BA0DB-3C53-4656-B29A-ECC355A3C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D50EA808-6020-4393-985A-EE08AB86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060BBA68-253F-4F55-B677-60BB5C40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6CC1F87C-2F1C-4D22-925D-0378CA695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43624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4733929C-D95E-4E6C-9FEF-938486DF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E7812DBB-5CD6-46FD-8D22-91CCA6152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FD0ECB6A-1B4C-4C57-9BF0-3C081C8BC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AAF6A701-1748-4399-B87F-7CEEF8F1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698C82C9-58C6-4D2F-BD60-DE46D529A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0039EA9C-4D82-450D-B681-C447CC48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F6FD0FA5-D284-419B-9214-8951C867E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02D4B256-F181-4CB7-A0AE-216CA45A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AC6CA103-D68F-484F-8BED-F5276D4D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447831CE-C5FE-4AB5-BF4F-2E4C199B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85C54280-0EC2-4EF0-B41F-99FB5E5F7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5B3506D9-ABF7-4E55-889B-FF12D520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C65717D5-184E-43B3-8DDC-B739443F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CAAAE4BB-D115-45C2-928E-D7660B68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54AB6C42-EF2E-44F5-96C9-52C34F8F7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4805A4D5-09C1-4276-94CA-B0706E0B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5147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8" name="Picture 6">
          <a:extLst>
            <a:ext uri="{FF2B5EF4-FFF2-40B4-BE49-F238E27FC236}">
              <a16:creationId xmlns:a16="http://schemas.microsoft.com/office/drawing/2014/main" id="{DBC8268F-07FF-453A-8DD1-9E52E142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9" name="Picture 6">
          <a:extLst>
            <a:ext uri="{FF2B5EF4-FFF2-40B4-BE49-F238E27FC236}">
              <a16:creationId xmlns:a16="http://schemas.microsoft.com/office/drawing/2014/main" id="{C3D4198E-B26C-4C1F-836A-8902C7066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0" name="Picture 6">
          <a:extLst>
            <a:ext uri="{FF2B5EF4-FFF2-40B4-BE49-F238E27FC236}">
              <a16:creationId xmlns:a16="http://schemas.microsoft.com/office/drawing/2014/main" id="{01E49529-29B1-43C3-B285-0486D2612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1" name="Picture 6">
          <a:extLst>
            <a:ext uri="{FF2B5EF4-FFF2-40B4-BE49-F238E27FC236}">
              <a16:creationId xmlns:a16="http://schemas.microsoft.com/office/drawing/2014/main" id="{41DE5EA8-6A99-4939-84EB-A7C00F175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2" name="Picture 6">
          <a:extLst>
            <a:ext uri="{FF2B5EF4-FFF2-40B4-BE49-F238E27FC236}">
              <a16:creationId xmlns:a16="http://schemas.microsoft.com/office/drawing/2014/main" id="{57111846-2052-43AC-8463-3A35C626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3" name="Picture 6">
          <a:extLst>
            <a:ext uri="{FF2B5EF4-FFF2-40B4-BE49-F238E27FC236}">
              <a16:creationId xmlns:a16="http://schemas.microsoft.com/office/drawing/2014/main" id="{D5F171FA-1F42-406E-9374-F4D2C819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4" name="Picture 6">
          <a:extLst>
            <a:ext uri="{FF2B5EF4-FFF2-40B4-BE49-F238E27FC236}">
              <a16:creationId xmlns:a16="http://schemas.microsoft.com/office/drawing/2014/main" id="{1212DEFB-4848-4032-B73C-FB7281F56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5" name="Picture 6">
          <a:extLst>
            <a:ext uri="{FF2B5EF4-FFF2-40B4-BE49-F238E27FC236}">
              <a16:creationId xmlns:a16="http://schemas.microsoft.com/office/drawing/2014/main" id="{34D03BC7-E0C6-4396-8B75-FF9288A4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6" name="Picture 6">
          <a:extLst>
            <a:ext uri="{FF2B5EF4-FFF2-40B4-BE49-F238E27FC236}">
              <a16:creationId xmlns:a16="http://schemas.microsoft.com/office/drawing/2014/main" id="{6823B57E-450E-42CA-BB3F-FDF17561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7" name="Picture 6">
          <a:extLst>
            <a:ext uri="{FF2B5EF4-FFF2-40B4-BE49-F238E27FC236}">
              <a16:creationId xmlns:a16="http://schemas.microsoft.com/office/drawing/2014/main" id="{049FF4CD-D632-454D-8668-7C1203EE8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38" name="Picture 6">
          <a:extLst>
            <a:ext uri="{FF2B5EF4-FFF2-40B4-BE49-F238E27FC236}">
              <a16:creationId xmlns:a16="http://schemas.microsoft.com/office/drawing/2014/main" id="{3E991E04-F9AE-46EB-9C69-70D4476E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39" name="Picture 6">
          <a:extLst>
            <a:ext uri="{FF2B5EF4-FFF2-40B4-BE49-F238E27FC236}">
              <a16:creationId xmlns:a16="http://schemas.microsoft.com/office/drawing/2014/main" id="{783E882C-DC24-4EFC-A04C-DB9152146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40" name="Picture 6">
          <a:extLst>
            <a:ext uri="{FF2B5EF4-FFF2-40B4-BE49-F238E27FC236}">
              <a16:creationId xmlns:a16="http://schemas.microsoft.com/office/drawing/2014/main" id="{A1366FF9-1E67-407F-9218-F4D1BDD7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41" name="Picture 6">
          <a:extLst>
            <a:ext uri="{FF2B5EF4-FFF2-40B4-BE49-F238E27FC236}">
              <a16:creationId xmlns:a16="http://schemas.microsoft.com/office/drawing/2014/main" id="{7441F45F-C4F0-446F-BDA6-E8BFCD6D4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42" name="Picture 6">
          <a:extLst>
            <a:ext uri="{FF2B5EF4-FFF2-40B4-BE49-F238E27FC236}">
              <a16:creationId xmlns:a16="http://schemas.microsoft.com/office/drawing/2014/main" id="{F4F4AFB3-FA36-4632-845A-475B1B1DE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2477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43" name="Picture 6">
          <a:extLst>
            <a:ext uri="{FF2B5EF4-FFF2-40B4-BE49-F238E27FC236}">
              <a16:creationId xmlns:a16="http://schemas.microsoft.com/office/drawing/2014/main" id="{D32E9929-BBB2-47D4-BC1E-B2EB072F3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58200" y="3743325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DD56606E-DDD1-4CCA-8082-9015F33A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13A2BB08-D067-49BE-9CB8-AA11BABDB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C983A18B-B8CD-4707-A831-F7C9840C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64A64BF9-54C6-491B-9BEC-8962AD166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C5AA51B-67B4-4F39-BF72-1BF5B78A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4565392-B4ED-42F9-8B0D-690B5352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9A081765-9F67-4495-9119-2207F5E9E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911855ED-D9C0-48EB-A2F3-03C1988FE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328D0CEF-B2A6-49E6-993F-1BC99DAD3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BA8569E7-6A1B-42B9-9D2A-8E2937F25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D61C29C2-AF7B-40AF-BDE7-DF7803A1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7180FF76-B457-44D9-8FFB-FB95620EE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920D3141-C5CF-42CF-9BF8-89286B0C9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FD84F148-4380-4DE8-843F-3D7249BD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5D4468C4-87C8-4DA7-ADD6-45E58D42C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3B350764-4BD8-48F4-BA59-2DE51A4B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1FBCB4C7-F055-4A00-A013-18605234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6E63F51E-C0F5-417B-855B-B82E2258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94D5B67F-CFE8-4EC2-B67D-AE1EDF3BD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2D0B06CF-99DD-497F-8171-7C3F7C3A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DAC69F5B-D752-4DA0-B3F7-6E63B5C7D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3656E2F2-5D19-4433-86C1-4A506B69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B7C1DCB1-5ECE-434B-9AA8-CF2A0BF1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7437B310-B50C-4A53-8390-8CB7AD00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5A14A1CE-9C11-4214-AFCB-DC2B0A7EA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CD3E3C8D-1360-45C1-B74F-2F7246024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898D0721-F07D-4D1B-8226-AAFE7C4C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493F6B61-CE9C-4553-A661-11E53542C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DB03B5AF-2F3C-46C3-BD97-CA3CFD44C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44C02EEA-004D-43D3-9C48-51A39333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4FCCA358-4103-4DF1-8F76-7098C5F31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6D5C7CEC-9237-4166-BCA6-7ACF4B7B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64874F10-9D4F-4FC0-A4F8-BD997349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C0123245-5537-49AA-BB15-B8034311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A008C2EF-83A7-4AAB-B9D4-FD166747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72C832E3-5F65-410C-BCBD-6D9859EC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41F6761F-16FA-4D8F-8775-C146B3B2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1658835A-294A-4F4F-9C81-6C8B1BE2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F2B46C39-FCFC-4213-AE6E-D5AD47256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EFD5A48-9131-457E-81FE-68332205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20193769-EA15-4551-8FC1-A4120E6C4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BED6943F-7314-4B48-8792-C035F60B7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87A5E521-1E3A-4C5F-9041-5370AB21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50F512C2-27EF-420E-AF3F-57AE062D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4A600ADE-C396-4052-AF2D-31A040F9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4079084B-B1DA-4CFF-AD51-0C13C3AF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45CBD25A-1344-4EAF-BF77-8CEB551D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99273161-D23F-4A52-BCBC-9A461E39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518F9A33-C9AA-4693-9828-7AE6EAB3E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3A311D17-803C-45AB-BD6D-0A3DD4072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C5BF9BC-101F-4058-8906-BDD39579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A0A06B93-5CC6-4BE6-8F89-87F299DC9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F86EDA5C-3220-4740-8A20-738BE888B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DAB6F45F-4D23-412B-9F1C-CA0EA75E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4732E072-3AD9-426E-9E7D-4EC4E7176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82A0D09B-CB72-4FD8-B12F-DF1DF434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34E6853F-49B3-4ABA-95C5-08D66C913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35</xdr:row>
      <xdr:rowOff>127000</xdr:rowOff>
    </xdr:from>
    <xdr:to>
      <xdr:col>1</xdr:col>
      <xdr:colOff>722538</xdr:colOff>
      <xdr:row>35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A408AA4D-DB98-4BAB-81C8-1EE2D5BF6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77279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BAC7346F-8155-4B7E-9D03-B41A2776B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553200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DC6BC1A2-8D5C-465C-9925-E7B830D33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8A72AAE2-6350-44D8-8DD8-331D9EFE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58982EA3-BF7C-493D-8B08-B44CEE358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EA7A2A18-AE0F-4EF5-9A84-51619F9B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F9BE67FB-846A-494A-919B-0516A34E3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A1903277-1FEA-4E8E-BE61-04B91DCA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40A7420A-81FA-4B64-9619-E2D91D9DA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FCDE1CAC-870B-4B6B-88FE-136B651F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06B53843-A028-436A-B769-99877E1CA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664CE408-8289-4A5D-960C-6DF955EA9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7BF71BE5-9B1D-4292-89BD-09430DE5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E842E55C-96EA-4822-A855-D8714C127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36235ED5-7FF7-42BF-A97E-D4CCD773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D96FB0EE-E10A-464A-BC65-0163FA0F5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A323FE19-BAA1-4DB1-A197-040BC6EE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87F8C633-990C-4935-A218-DAD1504B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BC35B360-6C60-40FD-89B9-9175E795E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3E995042-A3A2-4E45-BD16-621D7FF15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D27A99DC-9AFF-4738-A03D-174F09E59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11650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C06E659B-9A25-4917-AD84-3BFA733C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D83D1809-DCB7-46C4-889E-2CF6CA7E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96F95D9E-2C74-4714-AC8E-B3C78BF40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F595C223-121D-438B-B7CD-4BB645C0D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E25206BF-0466-4C57-954E-2DF2FFBA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4A46C51E-A831-4D72-84D4-1FE25F84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67175" y="76739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B89769EC-88E0-4C72-9E20-9005DA69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76C333E6-34C5-4BBB-ABD0-5D1BC4EA1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4C14B741-E6A5-431A-95BF-450A86F5D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34150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D78783C4-6B7A-4BB0-BE94-19DFE173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5AC645D3-4C8D-4696-833A-C7280B0B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71205BDD-C55B-411A-B9E7-733572BB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962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53BB9747-EF64-4057-B23E-137C3B2D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D27A3F7D-BCF4-4D5C-A3E3-6372D29EE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E6CC64AB-A009-41AE-89EF-0DDA7AC4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3053370B-2354-4823-A271-70375DF8E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43675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A5A3EA8B-C842-42FB-B364-DA85B5C35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59848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31</xdr:row>
      <xdr:rowOff>127000</xdr:rowOff>
    </xdr:from>
    <xdr:to>
      <xdr:col>1</xdr:col>
      <xdr:colOff>722538</xdr:colOff>
      <xdr:row>31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AB5A3B94-CD92-4EDB-B7EF-75DB9F412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69659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31</xdr:row>
      <xdr:rowOff>104775</xdr:rowOff>
    </xdr:from>
    <xdr:to>
      <xdr:col>7</xdr:col>
      <xdr:colOff>532038</xdr:colOff>
      <xdr:row>31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E64F88A8-870C-44B0-ACA5-3F839A2E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67175" y="69437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77412F51-7751-4EDF-B453-6BBF0ABF6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067175" y="76739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A1537871-F78C-427B-9506-3D0D8A400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A859A259-E78F-4682-94D4-969410CA9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784DC33C-5804-4BB3-9E75-FBAE6194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9D9309B3-9CEB-44B3-947F-AF665A72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009157DA-21B4-4DED-A2D9-AB4F88F0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74EDA249-6D21-44B3-A5B8-44BE75CCC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73B3643A-C47D-4FFA-A90F-2DB5F3BF3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CC421F91-B76C-4B7C-946D-CA0453B25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DBCFD7DA-4784-49EE-8011-6D8EA6805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1DBE27F7-8315-4AB5-989E-97228E08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727CB764-8181-4C82-B712-17337AF7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3A190AC5-BFD7-41C4-B288-36FF04E7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9A66DB3F-4F1A-4EB3-B740-89C399BD0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8DE95077-6178-4CB3-B86D-DE33E3AE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F4FF3909-19D5-4F79-9974-240BAB888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727C98C6-8D05-493A-A60D-48A84542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0D496006-469D-4777-B4BB-FC8CE4B1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62B17A9F-EB2A-4E9A-87C2-42ABDDF8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6CE2B072-7E10-498E-AE07-C29EE2D47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B22012E5-9057-4976-AF53-333FEF383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ADB63DCC-603F-4134-B4AF-C6CEA79D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3DE7B20D-971B-4734-A4C1-90BF6224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FBFB1B1E-D921-40F9-AB9D-5236009A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ADA8657E-6E4D-4539-AD0C-86FF27F1A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DB2A0BAA-8BA4-4AA1-8639-181878B94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DA3098C8-1556-4264-837B-ABF5D89C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D037DA4F-9E83-41CE-BD11-37621F0EF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E52DA924-24A8-4E1C-8544-E4B173FDE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09FE9C86-0AE6-442F-944C-98A063567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51278F68-DA36-4633-8F4D-AE9F5DDA5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3F0FFB94-A9A1-4A8E-A86E-1BFC92F5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353D7E90-2D1A-4A14-8EF5-451F4B48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CBB112D3-5F8D-4411-B6BC-C3E00564D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480639F6-1CD8-4680-B077-45A69C18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3E6419C6-A209-4CE0-A469-46C2414F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0405F200-AB2C-4178-99EF-33864DD3B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F9FBCD5C-4C27-47B7-90ED-7FEE483D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1E4B39C5-DE3F-4538-9911-46071DF7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F61B5322-CEAF-4CA0-BA02-301814A4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A3999BE1-82D5-4990-AD53-ED13EE79E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76EC8C06-E7A1-40BB-A2EA-F21AC69F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C72C308E-949F-43C0-BD9B-0F082067F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FA9005E3-535A-47A9-B6B2-4E67D5DC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3524225A-8B0C-4A59-AC31-0A5CC4C6B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7F349BE2-5449-4B50-9989-16104BBC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944FE100-4FAF-4ECF-ADFE-6CEB987C9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D19D0260-8D49-47E0-A0E3-7E1A4704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8530C990-FFF4-47B9-9343-56F402E34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0C2BD646-4FD5-4C86-9A36-57D8814D1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CA16A7A8-FD4A-4BA7-BCB2-81535014B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BAC3B34D-4D27-44A1-89A0-648126918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BF2AAEB1-5102-4860-A261-AB897A670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CA2CF4C6-5030-4084-886B-5E8A78FC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0BE0BABE-5BA5-4232-A0EF-7F8FB1760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7BE5304B-DE90-48F5-BC64-014099C57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49315C08-99FE-4A51-B31C-F558DC1A0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35170DEE-0D2F-4424-A8D6-9F3F42B11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EB74CAA3-53FD-4808-8434-3CC6E8BBE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41FF58CC-D951-4963-AD89-32EBC38B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2E040489-1B20-436D-AAA6-0D3EF8FC6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73754FB1-21A3-42CA-9BFF-779F3EAF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3723CA2D-9BF3-4EA3-8D7D-381DC70D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7BCC5A60-0D0F-46DF-8563-66720345E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08384BCD-A2E1-4909-873F-61EBB3872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1CC180B3-1E99-4F0E-912E-EA344C06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13E4161D-C651-49C9-BC42-75B8F2BE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73CC5563-80A8-415A-BBF7-6664D7FB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8F5AE0A9-8851-457D-845F-A192DE4C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E4D4FFEB-9ACB-436A-BCD8-09E56E511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F470C6D5-2036-4642-9C2C-2AB0E3548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E009351B-C70C-4860-A7D0-FC5A543B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630E4896-A3C7-4B9C-9AD9-744D8C90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B597B1E1-2E6D-4643-BB9D-B517D885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83FF645F-AE7F-4370-A904-96B10C11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3A0500A0-40F3-4D57-ABD8-6350D324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AAA4FC8D-7C24-4946-B737-14F50E5A5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C744575A-F43E-4593-A8DC-DD452BDAB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B61FAAE8-6F46-4C53-BDE8-B8855A390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9B68DAD1-B791-43A1-97B2-DED91F62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3E7F0AF8-15FA-442B-8010-9D321B643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3EB221DD-2013-435E-B862-833E1BD2D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735AD2F9-9886-4EDD-A80C-52366ADEC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C4E32BB0-DC91-4148-A984-D06E8642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F7E1F8A8-253F-4FA9-B06F-14BBF028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25EA355A-5766-49D0-BD4A-2A2081411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D789D2F7-3C9B-4F88-863C-54352DA6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7BB3885A-7834-4981-A1D9-29C3829EC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DF6951BE-200B-4600-872B-470D3013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DA81B192-B7F4-4956-9AFF-C03B0737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BBD82B61-4C4C-4A50-8AB2-0580EDD1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82E0B594-5000-4701-8340-DB7FC924D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C75D5240-E01C-4C11-A444-FD7B8DED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7128422E-549A-4698-8756-F60CADB2C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08097480-D7E7-4CE6-90D2-399BF3518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01ABACFB-4F1E-4AB0-BD6E-0A610C789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2A208C7C-FC52-4F79-A817-A63E6FC10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D8CA110D-98CD-4DE1-AC32-8AE91F4F0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10015C6E-29EC-4896-9A5B-83F2F89D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A8CDCB1D-79D3-4BB7-AAF2-597FBB54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A10A54A2-D4B5-4828-8DF2-81527A43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A90DADD8-A852-47BA-BD04-293EDFB6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E5F7C4D7-48F1-48B4-B5B7-50DA5C26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9731A9E3-6E98-4B83-B9C4-34E25BB8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A3B20AB3-6FDC-4DA1-8E0E-AAFBE123F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011E8495-1187-4DDD-95FC-1FD611A2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69A20CA9-05B2-452F-8189-9FF6E8D7A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16B16416-4869-493E-8BBE-397552667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1CB69447-73D7-4A99-8C34-725B1CC2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715CB0B7-9CAC-4A1C-BF92-83C3BA0F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19480E3A-9BC6-48F5-81D8-E0329D43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7BC352BB-FD50-4DDD-A200-3B7D611E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86675" y="3943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5E1768BC-DE85-42DE-9564-DE05B1B3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0100" y="3943350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33FBE26-DBC4-49DE-9ADC-AB73BBC7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CC9596F0-4BCD-41AC-9327-8D139EDEC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B5EA9D6B-0EDA-453F-BFFF-541A41CD4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A7849AB3-9DF6-4E79-A0DA-BB7685E9B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A376DFED-011C-4138-BD94-D84272F7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D613AFD-A33C-4DFF-8D41-54AE7BB1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C7D6D0D1-45B9-4876-8542-2087767A8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7FFA9BE5-4EA3-49B8-8CA2-51F5001B2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127908</xdr:colOff>
      <xdr:row>21</xdr:row>
      <xdr:rowOff>68543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BD22C4E8-4A70-494F-BCC3-853338F32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5D1239CE-4D1C-4462-B635-A934D568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0</xdr:rowOff>
    </xdr:from>
    <xdr:to>
      <xdr:col>16</xdr:col>
      <xdr:colOff>156483</xdr:colOff>
      <xdr:row>21</xdr:row>
      <xdr:rowOff>68543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20B8DC26-AE4A-4D16-8089-DAF4357C9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262E22E1-9727-4B96-B6E4-5599FBE4B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2769ECE4-33A4-4372-9618-334C6205A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D166283F-3DD7-46DF-A1F5-F3D71682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1B365711-3730-43ED-93D4-CDAF93C3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BA476014-4738-473B-8E5A-8A1D9096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5D9EDE1E-E344-4FEF-A892-BC57C25FF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55D7014-4204-4904-81A5-5D2535261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1947EB74-3953-457B-99C7-70E96C95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5A126EA-F47C-4011-A0D0-7A0573750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127908</xdr:colOff>
      <xdr:row>21</xdr:row>
      <xdr:rowOff>68543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13FDE233-035E-4908-BF53-5971375CD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2B993144-B29E-4BBF-937C-96F1E882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0</xdr:rowOff>
    </xdr:from>
    <xdr:to>
      <xdr:col>16</xdr:col>
      <xdr:colOff>156483</xdr:colOff>
      <xdr:row>21</xdr:row>
      <xdr:rowOff>68543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D608E09F-7949-4789-8AA0-B16F2CDF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F6A91D0A-A8EC-4F60-AF5B-93968DD7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6B6E9898-4475-4D71-BD83-401DE0925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B45D4CB2-963E-4B2E-9EEB-EB768014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16E91635-16CB-4BDB-8971-411D3D0A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0639B18F-25D4-4691-AF1F-DA96534A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B11AAEC-6394-40EE-B950-B2B2995CA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85C8CC06-F756-4E39-BC97-8DE948A34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23F370E7-3F40-4D5F-B4F0-780FFCD24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127908</xdr:colOff>
      <xdr:row>21</xdr:row>
      <xdr:rowOff>68543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F901C3AA-1BD4-4929-A4CC-B5F368BA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1BD172CB-7E93-4C4B-8A21-80A3C778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0</xdr:rowOff>
    </xdr:from>
    <xdr:to>
      <xdr:col>16</xdr:col>
      <xdr:colOff>156483</xdr:colOff>
      <xdr:row>21</xdr:row>
      <xdr:rowOff>68543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F0454847-1510-47A2-89B2-DC905E47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7D544790-D4EB-4643-88F1-5B40CF98A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28D9D1EA-C7BF-4449-B6FC-96237B51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C3DE0542-B773-4117-8548-AB6A448F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21A0918C-0D74-4E3C-828D-FB3F418D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7EC8B017-B1D8-4D01-9275-C689763E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6F3CCA50-4300-4CC4-952E-119FBF1C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3723F847-9E9A-43CA-ABD6-180725476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127908</xdr:colOff>
      <xdr:row>21</xdr:row>
      <xdr:rowOff>68543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15132E5F-4BDE-494D-B274-F8F3A53B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DD50103B-1D0B-4D55-B6A1-54ACF245F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0</xdr:rowOff>
    </xdr:from>
    <xdr:to>
      <xdr:col>16</xdr:col>
      <xdr:colOff>156483</xdr:colOff>
      <xdr:row>21</xdr:row>
      <xdr:rowOff>68543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63183007-80D0-4AB9-AF5B-973E0D77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DF7E821F-4B26-416E-88C4-AA523864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C2D4FD2A-1FC0-48AA-BF0C-5636DB6F3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48" name="Picture 6">
          <a:extLst>
            <a:ext uri="{FF2B5EF4-FFF2-40B4-BE49-F238E27FC236}">
              <a16:creationId xmlns:a16="http://schemas.microsoft.com/office/drawing/2014/main" id="{772CED9F-AF6B-4684-A4A7-7C0055F2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D4072881-90DA-4E0B-870A-617CA374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0" name="Picture 6">
          <a:extLst>
            <a:ext uri="{FF2B5EF4-FFF2-40B4-BE49-F238E27FC236}">
              <a16:creationId xmlns:a16="http://schemas.microsoft.com/office/drawing/2014/main" id="{DA4661DE-1690-4E15-9C26-85982D9A1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1" name="Picture 6">
          <a:extLst>
            <a:ext uri="{FF2B5EF4-FFF2-40B4-BE49-F238E27FC236}">
              <a16:creationId xmlns:a16="http://schemas.microsoft.com/office/drawing/2014/main" id="{E448BDCA-D0CD-4B45-AD0F-32E776E5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7D60ACB5-4D47-430E-91DC-4E024EEA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53" name="Picture 6">
          <a:extLst>
            <a:ext uri="{FF2B5EF4-FFF2-40B4-BE49-F238E27FC236}">
              <a16:creationId xmlns:a16="http://schemas.microsoft.com/office/drawing/2014/main" id="{99ECE4BB-C704-42AA-8353-417EB4C77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54" name="Picture 6">
          <a:extLst>
            <a:ext uri="{FF2B5EF4-FFF2-40B4-BE49-F238E27FC236}">
              <a16:creationId xmlns:a16="http://schemas.microsoft.com/office/drawing/2014/main" id="{4E4533D1-621E-49F7-9407-3D8FA928D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127908</xdr:colOff>
      <xdr:row>21</xdr:row>
      <xdr:rowOff>68543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DC1EF385-3B0C-4872-A4E1-3A8B33B71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5BC02E22-7DA4-4CA4-A424-75DAD1682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0</xdr:rowOff>
    </xdr:from>
    <xdr:to>
      <xdr:col>16</xdr:col>
      <xdr:colOff>156483</xdr:colOff>
      <xdr:row>21</xdr:row>
      <xdr:rowOff>68543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B1D04152-5AA6-4F0F-AD40-4B6C8F15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30DF6344-7D5E-493B-A33F-CA3082C0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38</xdr:row>
      <xdr:rowOff>127000</xdr:rowOff>
    </xdr:from>
    <xdr:to>
      <xdr:col>1</xdr:col>
      <xdr:colOff>722538</xdr:colOff>
      <xdr:row>38</xdr:row>
      <xdr:rowOff>172719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F72BE9BD-F480-4846-A0AD-476251F5E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9471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0" name="Picture 6">
          <a:extLst>
            <a:ext uri="{FF2B5EF4-FFF2-40B4-BE49-F238E27FC236}">
              <a16:creationId xmlns:a16="http://schemas.microsoft.com/office/drawing/2014/main" id="{B5DD5BCF-F187-4DB4-80A6-8D3C2067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66008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F6AB58F2-C66B-4F95-AF1E-71019E46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98BC3B69-E934-4441-BC47-88A1F74F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0C55BB8A-C2D0-460E-828E-5E38A5960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249F2D5E-9E0B-47E3-9CA6-1109134A0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C6063ED6-4DBF-4AE3-ABE6-260E6A991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F0BB8B51-40AB-44CD-A3B3-5F5B9CEA6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ACC68A9A-E590-4919-BD52-F7AD4E38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79490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127908</xdr:colOff>
      <xdr:row>21</xdr:row>
      <xdr:rowOff>68543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457AEEA6-4D48-45E9-B832-204D5F859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DB4D3361-117E-4A91-848B-4B0016A1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0</xdr:rowOff>
    </xdr:from>
    <xdr:to>
      <xdr:col>16</xdr:col>
      <xdr:colOff>156483</xdr:colOff>
      <xdr:row>21</xdr:row>
      <xdr:rowOff>68543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3D33A89B-0CE8-4D62-AC2C-9C3224F0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1998A0F7-4FC0-4C15-8FAA-CA29E175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87BFC679-9919-4651-8586-49DF611E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72040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73" name="Picture 6">
          <a:extLst>
            <a:ext uri="{FF2B5EF4-FFF2-40B4-BE49-F238E27FC236}">
              <a16:creationId xmlns:a16="http://schemas.microsoft.com/office/drawing/2014/main" id="{3C6F205F-EA3B-4E3C-8986-D4C892BE5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3E230816-7C6A-4E52-AD1B-07F2E2820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58AF4FE9-75B3-4084-9DB4-670821DC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A0F75D47-904C-4F58-952F-CE6232D03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FB8881E0-ECA8-43B3-BD3E-156CCC3DC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05DF6199-2299-4051-91F2-599713A6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24721</xdr:colOff>
      <xdr:row>14</xdr:row>
      <xdr:rowOff>95250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536C6694-0E0A-4677-9AFE-EA5C0A895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59275" y="2870200"/>
          <a:ext cx="113621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127908</xdr:colOff>
      <xdr:row>21</xdr:row>
      <xdr:rowOff>68543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A749BB1C-8EE1-40D7-BACE-8D3260D1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138C793D-12CC-4D3A-99FD-D394C4D42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0</xdr:rowOff>
    </xdr:from>
    <xdr:to>
      <xdr:col>16</xdr:col>
      <xdr:colOff>156483</xdr:colOff>
      <xdr:row>21</xdr:row>
      <xdr:rowOff>68543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71657954-99D1-4B7B-882C-A6D84CD19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AD079275-A553-41ED-A755-954A77EBD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3F22FA12-15CB-4D71-A73F-814FE6C02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72040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38</xdr:row>
      <xdr:rowOff>73025</xdr:rowOff>
    </xdr:from>
    <xdr:to>
      <xdr:col>7</xdr:col>
      <xdr:colOff>532038</xdr:colOff>
      <xdr:row>38</xdr:row>
      <xdr:rowOff>118744</xdr:rowOff>
    </xdr:to>
    <xdr:pic>
      <xdr:nvPicPr>
        <xdr:cNvPr id="85" name="Picture 6">
          <a:extLst>
            <a:ext uri="{FF2B5EF4-FFF2-40B4-BE49-F238E27FC236}">
              <a16:creationId xmlns:a16="http://schemas.microsoft.com/office/drawing/2014/main" id="{AE7B9A63-2FBC-45A0-952D-9160616A9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14800" y="88931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F00C6E40-8E5E-428D-A375-D34D182A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B590BBCA-8579-436B-AFB3-4A8E77110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772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FF62165D-D4BC-4806-BC0A-09802DAF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17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1C8FA7A7-F215-43FA-936B-DA934372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78A5C010-1885-417C-9E30-F0B9AA0F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E423210B-5CAB-4679-973D-26045429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438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127908</xdr:colOff>
      <xdr:row>21</xdr:row>
      <xdr:rowOff>68543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CDCEE55C-A5CF-489E-93D6-40B68035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163831BD-1B3E-4BD0-B1F5-44F0C69ED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21</xdr:row>
      <xdr:rowOff>0</xdr:rowOff>
    </xdr:from>
    <xdr:to>
      <xdr:col>16</xdr:col>
      <xdr:colOff>156483</xdr:colOff>
      <xdr:row>21</xdr:row>
      <xdr:rowOff>68543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B50FEC87-CC85-4CC6-B5DA-9ADEB278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5815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9E0660F6-DEA9-482A-A74C-CCEA1C386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913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29</xdr:row>
      <xdr:rowOff>98425</xdr:rowOff>
    </xdr:from>
    <xdr:to>
      <xdr:col>1</xdr:col>
      <xdr:colOff>682626</xdr:colOff>
      <xdr:row>29</xdr:row>
      <xdr:rowOff>171450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F2470ACE-2190-4C81-B824-345494EC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72040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34</xdr:row>
      <xdr:rowOff>127000</xdr:rowOff>
    </xdr:from>
    <xdr:to>
      <xdr:col>1</xdr:col>
      <xdr:colOff>722538</xdr:colOff>
      <xdr:row>34</xdr:row>
      <xdr:rowOff>172719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1D8BBBF8-78F4-4732-9545-F2363AA6A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81851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34</xdr:row>
      <xdr:rowOff>104775</xdr:rowOff>
    </xdr:from>
    <xdr:to>
      <xdr:col>7</xdr:col>
      <xdr:colOff>532038</xdr:colOff>
      <xdr:row>34</xdr:row>
      <xdr:rowOff>150494</xdr:rowOff>
    </xdr:to>
    <xdr:pic>
      <xdr:nvPicPr>
        <xdr:cNvPr id="98" name="Picture 6">
          <a:extLst>
            <a:ext uri="{FF2B5EF4-FFF2-40B4-BE49-F238E27FC236}">
              <a16:creationId xmlns:a16="http://schemas.microsoft.com/office/drawing/2014/main" id="{086F7A4A-9916-4026-B532-102F9B35A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14800" y="81629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38</xdr:row>
      <xdr:rowOff>73025</xdr:rowOff>
    </xdr:from>
    <xdr:to>
      <xdr:col>7</xdr:col>
      <xdr:colOff>532038</xdr:colOff>
      <xdr:row>38</xdr:row>
      <xdr:rowOff>118744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E28266FF-C96D-404C-9740-1361015E0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14800" y="88931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0" name="Picture 6">
          <a:extLst>
            <a:ext uri="{FF2B5EF4-FFF2-40B4-BE49-F238E27FC236}">
              <a16:creationId xmlns:a16="http://schemas.microsoft.com/office/drawing/2014/main" id="{ADD04EA1-9609-44AB-B7C2-8841B68B0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1" name="Picture 6">
          <a:extLst>
            <a:ext uri="{FF2B5EF4-FFF2-40B4-BE49-F238E27FC236}">
              <a16:creationId xmlns:a16="http://schemas.microsoft.com/office/drawing/2014/main" id="{99988195-875F-4FE2-B13B-3797EA8D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2" name="Picture 6">
          <a:extLst>
            <a:ext uri="{FF2B5EF4-FFF2-40B4-BE49-F238E27FC236}">
              <a16:creationId xmlns:a16="http://schemas.microsoft.com/office/drawing/2014/main" id="{2D2AFA0E-6CAD-43B6-B717-5A22AC610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3" name="Picture 6">
          <a:extLst>
            <a:ext uri="{FF2B5EF4-FFF2-40B4-BE49-F238E27FC236}">
              <a16:creationId xmlns:a16="http://schemas.microsoft.com/office/drawing/2014/main" id="{C5906F66-8DDF-4FA2-A1F8-1FF6096C6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4" name="Picture 6">
          <a:extLst>
            <a:ext uri="{FF2B5EF4-FFF2-40B4-BE49-F238E27FC236}">
              <a16:creationId xmlns:a16="http://schemas.microsoft.com/office/drawing/2014/main" id="{79625B82-FB29-48AB-8532-1404E83E6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5" name="Picture 6">
          <a:extLst>
            <a:ext uri="{FF2B5EF4-FFF2-40B4-BE49-F238E27FC236}">
              <a16:creationId xmlns:a16="http://schemas.microsoft.com/office/drawing/2014/main" id="{FA5C8E78-422F-4E46-B653-3BE1ABC9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6" name="Picture 6">
          <a:extLst>
            <a:ext uri="{FF2B5EF4-FFF2-40B4-BE49-F238E27FC236}">
              <a16:creationId xmlns:a16="http://schemas.microsoft.com/office/drawing/2014/main" id="{61DFFEA3-C85D-4A99-81CD-2737E7180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7" name="Picture 6">
          <a:extLst>
            <a:ext uri="{FF2B5EF4-FFF2-40B4-BE49-F238E27FC236}">
              <a16:creationId xmlns:a16="http://schemas.microsoft.com/office/drawing/2014/main" id="{A7E9F2A5-C694-4DFD-B65D-ED42EA835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08" name="Picture 6">
          <a:extLst>
            <a:ext uri="{FF2B5EF4-FFF2-40B4-BE49-F238E27FC236}">
              <a16:creationId xmlns:a16="http://schemas.microsoft.com/office/drawing/2014/main" id="{7BDF2B65-4499-474D-836D-A4BB70B1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09" name="Picture 6">
          <a:extLst>
            <a:ext uri="{FF2B5EF4-FFF2-40B4-BE49-F238E27FC236}">
              <a16:creationId xmlns:a16="http://schemas.microsoft.com/office/drawing/2014/main" id="{F9A8E9A8-3E1A-45BC-A883-6087C494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0" name="Picture 6">
          <a:extLst>
            <a:ext uri="{FF2B5EF4-FFF2-40B4-BE49-F238E27FC236}">
              <a16:creationId xmlns:a16="http://schemas.microsoft.com/office/drawing/2014/main" id="{22CBA38A-1FEC-429F-846A-122C58E5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1" name="Picture 6">
          <a:extLst>
            <a:ext uri="{FF2B5EF4-FFF2-40B4-BE49-F238E27FC236}">
              <a16:creationId xmlns:a16="http://schemas.microsoft.com/office/drawing/2014/main" id="{557230E4-F8A9-4B5B-A3F8-CB6BFAABC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2" name="Picture 6">
          <a:extLst>
            <a:ext uri="{FF2B5EF4-FFF2-40B4-BE49-F238E27FC236}">
              <a16:creationId xmlns:a16="http://schemas.microsoft.com/office/drawing/2014/main" id="{56717BB0-317A-40CB-8559-21E5C28C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3" name="Picture 6">
          <a:extLst>
            <a:ext uri="{FF2B5EF4-FFF2-40B4-BE49-F238E27FC236}">
              <a16:creationId xmlns:a16="http://schemas.microsoft.com/office/drawing/2014/main" id="{F335516C-484F-4484-9D7A-EEF069D1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4" name="Picture 6">
          <a:extLst>
            <a:ext uri="{FF2B5EF4-FFF2-40B4-BE49-F238E27FC236}">
              <a16:creationId xmlns:a16="http://schemas.microsoft.com/office/drawing/2014/main" id="{E21DA48C-5A5D-4691-A5FE-DC9E297FD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0A42F54F-6FBF-4F3F-AFB7-A44E78DB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278FFAAA-0976-4F7C-B186-1D0AF43C7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ECB28E33-A502-4223-8BEA-1E65698CC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A1776714-9BE7-44DB-A0B9-DA98850F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85B552AE-19DF-4368-B3B9-4C1FA675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777152E4-D6B1-4DF3-A919-F794C3B5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6A258EC5-1D53-406E-978A-CD08C9721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F0CE117F-56BA-443C-8DFA-B3445DFB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68FBA21D-5489-4B1F-B39E-5481C47E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7D854510-8351-4D9E-9558-94AAE733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A18447F6-E932-4DE2-989E-81726FCE4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5A7EEBE9-AAB6-455C-A455-E073EF9DE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151CC6C7-E693-4483-818F-1673493F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A9692392-663C-4B6B-BD1E-08BBA49A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A9C226A0-FD6F-441E-BB41-F6F831C78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3F426652-D499-42B8-AA96-A43094D5B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8966BAA6-9A57-43CB-8D7B-2C4A32495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17B9A358-762F-4BE7-A255-C6D1D181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6DD53AC3-3305-4D0B-8C77-8DFE6A54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EC0F96C6-7F94-4E23-A3A8-D7E5B2DC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A2825FDC-0A15-42E7-A6BB-1F8BF85BD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A656D70E-0057-4C29-8B31-AABCE066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D90AD317-7774-470C-B845-14CA658D3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B1A4AD6F-48CC-4489-BD09-FF550FB4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9323110A-200A-4C9C-9B62-C55081840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EF2CF9D6-9EA3-4384-8BD0-BB854BFD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7119E595-3FF9-43A4-BBEC-16000B2FB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57CC9D6C-1677-4536-9931-9FF78B04B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55EDEF21-EBD6-4844-9BC8-96960729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A43F3DE6-2A62-459B-B692-FF8E38481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C4810EEA-D630-4D20-A65A-1E0C5D166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FD778FB9-D561-4D75-83CB-420E0AE3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A7E05B91-48EB-496A-8519-0EC996682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1CECCE23-C14C-43B6-B4D7-FE00503C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116CB2A1-B2EA-4F17-98C6-CF70156F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B3930080-1435-4769-AAB7-F1C0B557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9BD30C95-D9CA-463F-A96D-91144891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83F9735C-7C3A-4193-AE5C-74C30F82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2F395435-018C-4F74-BFF0-C01A45B9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F543C696-3732-4FBB-A4D6-9E24C4F3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A2CFE036-042B-44F0-ABDA-5B69C26E0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73953CFC-2296-4AEF-92D8-3C175B31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5846EAE9-C696-4F53-B8E2-3D2BF46EF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F9C43A36-3F9F-40A3-9C7B-A79C134C6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D2419F00-873F-4C4C-A25E-3A4E3CCD8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C2E61783-0E0F-4F9C-92D3-B6640167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5ACF9377-B4E6-45F6-B4A5-20C8CB8E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CF25EF13-F73D-4F90-980A-C684EA72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FBA1811B-4B6B-42D8-8C0E-F030951B7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074CE2BA-B643-49F2-92FB-8ECB0C006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725ADEAE-1A9D-4CE7-ACE3-9AAE33455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96500EAF-29D1-4DF7-B9DE-220842F07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06251AE6-30DD-4C54-AD5B-1D0FDE2D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38D171F8-BC21-4D78-AC58-7B4F3D0D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6B481920-4809-4BBF-B8A9-6A1C5BCE0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42EE2A12-8C76-4671-838D-D4E09C4F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FF3159EF-03E6-4851-B906-123AD1860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93247836-1FB1-4387-AA82-67B5AC05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A047714E-2B2F-4B0B-8332-91B2EFFC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6FD46FEB-F6E0-4600-86CA-549A62F3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FD3F9361-4A04-4DA1-860A-1AEFC2D1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6AFA2B7D-F7D7-48ED-A381-8E57661EB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1738648C-8E86-42FA-990B-FB92D60F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E8350F4A-A05E-4DAC-8C49-44CC6AD78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5E8A0C80-E9DD-4D6A-9A59-F2194108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E8574720-52D8-4C88-A0D8-CF17B0DA0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2A1594A0-A729-48A7-8894-BF7A217A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36045448-F379-452C-8441-22040D6F5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CCBF6597-531F-4C4F-900A-104BFC010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5978F1A5-CA7D-438A-B356-720D52D95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6D6A3055-51AD-46AA-A36C-F11499D2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DDE1B8B5-A9FD-4A6F-9B3C-1D307FD5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E21EB0DD-8EC1-4234-8657-7C0880A1C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B4579464-DC1C-4D8F-A3E1-E7CC3AEA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BD8BEBCE-F2B3-41B4-8A0B-552C50D6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D8A847C5-CD57-47D0-8CE4-CD7EB328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DE3AFE49-6A21-43EA-B580-F279B87B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F39B02D7-C5A5-49C6-BDF6-A2CDFD848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C834879F-5C3A-46EA-9849-C42CB707E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EFED8CEA-D690-4C91-9A89-C2B02381F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135D32D0-4E38-45BD-8005-29E357531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34CCB86C-BFAE-44C3-8412-185051AE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BF338C5C-7E91-4B46-8A32-1E2503BD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26AD9767-131F-406F-8A75-4973AA84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976713DE-FDD2-4E7E-BD45-E1A4BB4D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03EE77F2-713E-4394-8EBD-7427171C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50021195-E7CF-4BEF-89E5-7EC5E502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E40AD44A-153F-4C50-9435-83421BA59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84C7301E-0C93-4F4E-9F3C-2226705A8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999A2DE5-E04F-4DF9-92CE-6CCDC7C1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80506D33-B416-42EA-A4BA-B52AC11D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62ABA436-6ABE-4338-B242-4822B898E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17BB8EA5-797C-4100-9B86-71BF0E71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3B9DDBEF-F90B-424C-9057-6ADDFEE2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87D77BAB-8FE2-4DDF-9BF7-39C97E15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21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0DA7234D-2CBB-4789-AD00-514E5800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21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65F24AC4-FDD5-4C9B-8900-1BEA5A72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7815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1B266AA8-FB31-45CC-A72F-BB1001BD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0E01B970-77C5-479A-85C5-1EEC777FE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8C3852CD-F538-4516-A4F7-FD0846082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35D84B24-D4C3-43B9-89F1-E2D43619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480F4EB5-776D-4D4F-81E7-162FC794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DDD39FBC-CD2C-4D5C-AFD6-E850C33E4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58D1EBA4-C90F-4E83-9F3D-B47BD786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205507AD-47D3-4561-BBED-6BD17308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374B3EAD-777B-4A71-B280-1360C34E4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EF6FA5DA-DE51-48C0-83FF-54583D8B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B0B3B1E9-E5D0-4479-AEF4-8FDAAA90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2D1D9E0D-7F1B-4C4D-9F07-AEF25C5B6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8908923D-18BB-42AC-814C-826ADC633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20448C9F-4392-48DC-AFE6-4C618976A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17</xdr:row>
      <xdr:rowOff>361950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73ABC62E-E9BC-405F-B51C-EF3E81B3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17</xdr:row>
      <xdr:rowOff>361950</xdr:rowOff>
    </xdr:from>
    <xdr:ext cx="108858" cy="73025"/>
    <xdr:pic>
      <xdr:nvPicPr>
        <xdr:cNvPr id="227" name="Picture 6">
          <a:extLst>
            <a:ext uri="{FF2B5EF4-FFF2-40B4-BE49-F238E27FC236}">
              <a16:creationId xmlns:a16="http://schemas.microsoft.com/office/drawing/2014/main" id="{58103051-DDA1-44DC-8326-A9C01EE17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37433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28" name="Picture 6">
          <a:extLst>
            <a:ext uri="{FF2B5EF4-FFF2-40B4-BE49-F238E27FC236}">
              <a16:creationId xmlns:a16="http://schemas.microsoft.com/office/drawing/2014/main" id="{7A99FCD9-8889-4E5B-B2B2-588DD52D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29" name="Picture 6">
          <a:extLst>
            <a:ext uri="{FF2B5EF4-FFF2-40B4-BE49-F238E27FC236}">
              <a16:creationId xmlns:a16="http://schemas.microsoft.com/office/drawing/2014/main" id="{E5743B15-B36D-4CB4-A302-FB0AFD02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0" name="Picture 6">
          <a:extLst>
            <a:ext uri="{FF2B5EF4-FFF2-40B4-BE49-F238E27FC236}">
              <a16:creationId xmlns:a16="http://schemas.microsoft.com/office/drawing/2014/main" id="{FBDB6920-A418-4E9E-932D-0920AE51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1" name="Picture 6">
          <a:extLst>
            <a:ext uri="{FF2B5EF4-FFF2-40B4-BE49-F238E27FC236}">
              <a16:creationId xmlns:a16="http://schemas.microsoft.com/office/drawing/2014/main" id="{9537CC5C-BE53-4525-ACC3-8614EF97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2" name="Picture 6">
          <a:extLst>
            <a:ext uri="{FF2B5EF4-FFF2-40B4-BE49-F238E27FC236}">
              <a16:creationId xmlns:a16="http://schemas.microsoft.com/office/drawing/2014/main" id="{C9BA739A-7133-4C75-90E7-063BD63F7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3" name="Picture 6">
          <a:extLst>
            <a:ext uri="{FF2B5EF4-FFF2-40B4-BE49-F238E27FC236}">
              <a16:creationId xmlns:a16="http://schemas.microsoft.com/office/drawing/2014/main" id="{134AF4C5-9D0D-4FD1-8804-DC9F2294B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4" name="Picture 6">
          <a:extLst>
            <a:ext uri="{FF2B5EF4-FFF2-40B4-BE49-F238E27FC236}">
              <a16:creationId xmlns:a16="http://schemas.microsoft.com/office/drawing/2014/main" id="{DA182155-CFB5-4882-9534-0B1E84EB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5" name="Picture 6">
          <a:extLst>
            <a:ext uri="{FF2B5EF4-FFF2-40B4-BE49-F238E27FC236}">
              <a16:creationId xmlns:a16="http://schemas.microsoft.com/office/drawing/2014/main" id="{E4109519-C1FA-47C2-9ED9-17096E1E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6" name="Picture 6">
          <a:extLst>
            <a:ext uri="{FF2B5EF4-FFF2-40B4-BE49-F238E27FC236}">
              <a16:creationId xmlns:a16="http://schemas.microsoft.com/office/drawing/2014/main" id="{47EBE5C9-3CC4-4520-9ED3-80DB606F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7" name="Picture 6">
          <a:extLst>
            <a:ext uri="{FF2B5EF4-FFF2-40B4-BE49-F238E27FC236}">
              <a16:creationId xmlns:a16="http://schemas.microsoft.com/office/drawing/2014/main" id="{28E59FEC-0007-4794-B5A9-12BA71708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38" name="Picture 6">
          <a:extLst>
            <a:ext uri="{FF2B5EF4-FFF2-40B4-BE49-F238E27FC236}">
              <a16:creationId xmlns:a16="http://schemas.microsoft.com/office/drawing/2014/main" id="{8F7B9CA4-CC38-4A11-A96A-FB1BBFACA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39" name="Picture 6">
          <a:extLst>
            <a:ext uri="{FF2B5EF4-FFF2-40B4-BE49-F238E27FC236}">
              <a16:creationId xmlns:a16="http://schemas.microsoft.com/office/drawing/2014/main" id="{4881DCD4-2935-456E-A373-BF4A14AAB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40" name="Picture 6">
          <a:extLst>
            <a:ext uri="{FF2B5EF4-FFF2-40B4-BE49-F238E27FC236}">
              <a16:creationId xmlns:a16="http://schemas.microsoft.com/office/drawing/2014/main" id="{D919E33B-7FCD-4820-9602-66428ED3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41" name="Picture 6">
          <a:extLst>
            <a:ext uri="{FF2B5EF4-FFF2-40B4-BE49-F238E27FC236}">
              <a16:creationId xmlns:a16="http://schemas.microsoft.com/office/drawing/2014/main" id="{394E963E-626B-413D-8F82-275A638D8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361950</xdr:rowOff>
    </xdr:from>
    <xdr:ext cx="108858" cy="73025"/>
    <xdr:pic>
      <xdr:nvPicPr>
        <xdr:cNvPr id="242" name="Picture 6">
          <a:extLst>
            <a:ext uri="{FF2B5EF4-FFF2-40B4-BE49-F238E27FC236}">
              <a16:creationId xmlns:a16="http://schemas.microsoft.com/office/drawing/2014/main" id="{8D76E5AB-ED36-4513-93E2-DF9612B7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43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361950</xdr:rowOff>
    </xdr:from>
    <xdr:ext cx="108858" cy="73025"/>
    <xdr:pic>
      <xdr:nvPicPr>
        <xdr:cNvPr id="243" name="Picture 6">
          <a:extLst>
            <a:ext uri="{FF2B5EF4-FFF2-40B4-BE49-F238E27FC236}">
              <a16:creationId xmlns:a16="http://schemas.microsoft.com/office/drawing/2014/main" id="{B77F6B29-16AC-48BF-990A-0A4215C66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67725" y="4162425"/>
          <a:ext cx="108858" cy="73025"/>
        </a:xfrm>
        <a:prstGeom prst="rect">
          <a:avLst/>
        </a:prstGeom>
        <a:noFill/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59912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4" name="Picture 6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676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721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6" name="Picture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" name="Picture 6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9" name="Picture 6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35400" y="2870200"/>
          <a:ext cx="77108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" name="Picture 6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1" name="Picture 6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2" name="Picture 6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3" name="Picture 6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14" name="Picture 6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59912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15" name="Picture 6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16" name="Picture 6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676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17" name="Picture 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721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18" name="Picture 6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20" name="Picture 6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21" name="Picture 6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35400" y="2870200"/>
          <a:ext cx="77108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22" name="Picture 6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23" name="Picture 6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24" name="Picture 6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26" name="Picture 6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27" name="Picture 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676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28" name="Picture 6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721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29" name="Picture 6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24722</xdr:colOff>
      <xdr:row>14</xdr:row>
      <xdr:rowOff>95250</xdr:rowOff>
    </xdr:to>
    <xdr:pic>
      <xdr:nvPicPr>
        <xdr:cNvPr id="32" name="Picture 6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35400" y="2870200"/>
          <a:ext cx="108858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33" name="Picture 6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34" name="Picture 6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35" name="Picture 6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36" name="Picture 6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37" name="Picture 6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38" name="Picture 6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676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39" name="Picture 6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721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40" name="Picture 6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42" name="Picture 6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44" name="Picture 6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45" name="Picture 6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46" name="Picture 6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59912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56" name="Picture 6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57" name="Picture 6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676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58" name="Picture 6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721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59" name="Picture 6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62" name="Picture 6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35400" y="2870200"/>
          <a:ext cx="77108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63" name="Picture 6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64" name="Picture 6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65" name="Picture 6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66" name="Picture 6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35</xdr:row>
      <xdr:rowOff>127000</xdr:rowOff>
    </xdr:from>
    <xdr:to>
      <xdr:col>1</xdr:col>
      <xdr:colOff>722538</xdr:colOff>
      <xdr:row>35</xdr:row>
      <xdr:rowOff>172719</xdr:rowOff>
    </xdr:to>
    <xdr:pic>
      <xdr:nvPicPr>
        <xdr:cNvPr id="67" name="Picture 6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25285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57150</xdr:colOff>
      <xdr:row>6</xdr:row>
      <xdr:rowOff>133960</xdr:rowOff>
    </xdr:from>
    <xdr:to>
      <xdr:col>11</xdr:col>
      <xdr:colOff>165100</xdr:colOff>
      <xdr:row>7</xdr:row>
      <xdr:rowOff>127001</xdr:rowOff>
    </xdr:to>
    <xdr:pic>
      <xdr:nvPicPr>
        <xdr:cNvPr id="68" name="Picture 6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V="1">
          <a:off x="5991225" y="1515085"/>
          <a:ext cx="107950" cy="183541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69" name="Picture 6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70" name="Picture 6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676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71" name="Picture 6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721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72" name="Picture 6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74" name="Picture 6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7</xdr:col>
      <xdr:colOff>790690</xdr:colOff>
      <xdr:row>14</xdr:row>
      <xdr:rowOff>95250</xdr:rowOff>
    </xdr:to>
    <xdr:pic>
      <xdr:nvPicPr>
        <xdr:cNvPr id="75" name="Picture 6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35400" y="2870200"/>
          <a:ext cx="77108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76" name="Picture 6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77" name="Picture 6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78" name="Picture 6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79" name="Picture 6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80" name="Picture 6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7854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81" name="Picture 6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82" name="Picture 6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676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83" name="Picture 6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721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84" name="Picture 6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86" name="Picture 6">
          <a:extLst>
            <a:ext uri="{FF2B5EF4-FFF2-40B4-BE49-F238E27FC236}">
              <a16:creationId xmlns:a16="http://schemas.microsoft.com/office/drawing/2014/main" id="{00000000-0008-0000-09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711200</xdr:colOff>
      <xdr:row>13</xdr:row>
      <xdr:rowOff>155575</xdr:rowOff>
    </xdr:from>
    <xdr:to>
      <xdr:col>8</xdr:col>
      <xdr:colOff>24722</xdr:colOff>
      <xdr:row>14</xdr:row>
      <xdr:rowOff>95250</xdr:rowOff>
    </xdr:to>
    <xdr:pic>
      <xdr:nvPicPr>
        <xdr:cNvPr id="87" name="Picture 6">
          <a:extLst>
            <a:ext uri="{FF2B5EF4-FFF2-40B4-BE49-F238E27FC236}">
              <a16:creationId xmlns:a16="http://schemas.microsoft.com/office/drawing/2014/main" id="{00000000-0008-0000-09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35400" y="2870200"/>
          <a:ext cx="108858" cy="130175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88" name="Picture 6">
          <a:extLst>
            <a:ext uri="{FF2B5EF4-FFF2-40B4-BE49-F238E27FC236}">
              <a16:creationId xmlns:a16="http://schemas.microsoft.com/office/drawing/2014/main" id="{00000000-0008-0000-09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89" name="Picture 6">
          <a:extLst>
            <a:ext uri="{FF2B5EF4-FFF2-40B4-BE49-F238E27FC236}">
              <a16:creationId xmlns:a16="http://schemas.microsoft.com/office/drawing/2014/main" id="{00000000-0008-0000-09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90" name="Picture 6">
          <a:extLst>
            <a:ext uri="{FF2B5EF4-FFF2-40B4-BE49-F238E27FC236}">
              <a16:creationId xmlns:a16="http://schemas.microsoft.com/office/drawing/2014/main" id="{00000000-0008-0000-09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91" name="Picture 6">
          <a:extLst>
            <a:ext uri="{FF2B5EF4-FFF2-40B4-BE49-F238E27FC236}">
              <a16:creationId xmlns:a16="http://schemas.microsoft.com/office/drawing/2014/main" id="{00000000-0008-0000-09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92" name="Picture 6">
          <a:extLst>
            <a:ext uri="{FF2B5EF4-FFF2-40B4-BE49-F238E27FC236}">
              <a16:creationId xmlns:a16="http://schemas.microsoft.com/office/drawing/2014/main" id="{00000000-0008-0000-09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7854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93" name="Picture 6">
          <a:extLst>
            <a:ext uri="{FF2B5EF4-FFF2-40B4-BE49-F238E27FC236}">
              <a16:creationId xmlns:a16="http://schemas.microsoft.com/office/drawing/2014/main" id="{00000000-0008-0000-09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29025" y="1247457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6</xdr:row>
      <xdr:rowOff>361950</xdr:rowOff>
    </xdr:from>
    <xdr:to>
      <xdr:col>14</xdr:col>
      <xdr:colOff>137433</xdr:colOff>
      <xdr:row>7</xdr:row>
      <xdr:rowOff>73025</xdr:rowOff>
    </xdr:to>
    <xdr:pic>
      <xdr:nvPicPr>
        <xdr:cNvPr id="94" name="Picture 6">
          <a:extLst>
            <a:ext uri="{FF2B5EF4-FFF2-40B4-BE49-F238E27FC236}">
              <a16:creationId xmlns:a16="http://schemas.microsoft.com/office/drawing/2014/main" id="{00000000-0008-0000-09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1571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57150</xdr:colOff>
      <xdr:row>6</xdr:row>
      <xdr:rowOff>352425</xdr:rowOff>
    </xdr:from>
    <xdr:to>
      <xdr:col>16</xdr:col>
      <xdr:colOff>166008</xdr:colOff>
      <xdr:row>7</xdr:row>
      <xdr:rowOff>69850</xdr:rowOff>
    </xdr:to>
    <xdr:pic>
      <xdr:nvPicPr>
        <xdr:cNvPr id="95" name="Picture 6">
          <a:extLst>
            <a:ext uri="{FF2B5EF4-FFF2-40B4-BE49-F238E27FC236}">
              <a16:creationId xmlns:a16="http://schemas.microsoft.com/office/drawing/2014/main" id="{00000000-0008-0000-09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67650" y="1571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38100</xdr:colOff>
      <xdr:row>8</xdr:row>
      <xdr:rowOff>323850</xdr:rowOff>
    </xdr:from>
    <xdr:to>
      <xdr:col>11</xdr:col>
      <xdr:colOff>146958</xdr:colOff>
      <xdr:row>9</xdr:row>
      <xdr:rowOff>73025</xdr:rowOff>
    </xdr:to>
    <xdr:pic>
      <xdr:nvPicPr>
        <xdr:cNvPr id="96" name="Picture 6">
          <a:extLst>
            <a:ext uri="{FF2B5EF4-FFF2-40B4-BE49-F238E27FC236}">
              <a16:creationId xmlns:a16="http://schemas.microsoft.com/office/drawing/2014/main" id="{00000000-0008-0000-09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72175" y="1952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10</xdr:row>
      <xdr:rowOff>342900</xdr:rowOff>
    </xdr:from>
    <xdr:to>
      <xdr:col>11</xdr:col>
      <xdr:colOff>156483</xdr:colOff>
      <xdr:row>11</xdr:row>
      <xdr:rowOff>73025</xdr:rowOff>
    </xdr:to>
    <xdr:pic>
      <xdr:nvPicPr>
        <xdr:cNvPr id="97" name="Picture 6">
          <a:extLst>
            <a:ext uri="{FF2B5EF4-FFF2-40B4-BE49-F238E27FC236}">
              <a16:creationId xmlns:a16="http://schemas.microsoft.com/office/drawing/2014/main" id="{00000000-0008-0000-09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3336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10</xdr:row>
      <xdr:rowOff>352425</xdr:rowOff>
    </xdr:from>
    <xdr:to>
      <xdr:col>16</xdr:col>
      <xdr:colOff>156483</xdr:colOff>
      <xdr:row>11</xdr:row>
      <xdr:rowOff>69850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9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3336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28575</xdr:colOff>
      <xdr:row>13</xdr:row>
      <xdr:rowOff>352425</xdr:rowOff>
    </xdr:from>
    <xdr:to>
      <xdr:col>14</xdr:col>
      <xdr:colOff>137433</xdr:colOff>
      <xdr:row>14</xdr:row>
      <xdr:rowOff>69850</xdr:rowOff>
    </xdr:to>
    <xdr:pic>
      <xdr:nvPicPr>
        <xdr:cNvPr id="99" name="Picture 6">
          <a:extLst>
            <a:ext uri="{FF2B5EF4-FFF2-40B4-BE49-F238E27FC236}">
              <a16:creationId xmlns:a16="http://schemas.microsoft.com/office/drawing/2014/main" id="{00000000-0008-0000-09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342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14</xdr:col>
      <xdr:colOff>19050</xdr:colOff>
      <xdr:row>17</xdr:row>
      <xdr:rowOff>361950</xdr:rowOff>
    </xdr:from>
    <xdr:to>
      <xdr:col>14</xdr:col>
      <xdr:colOff>127908</xdr:colOff>
      <xdr:row>18</xdr:row>
      <xdr:rowOff>73025</xdr:rowOff>
    </xdr:to>
    <xdr:pic>
      <xdr:nvPicPr>
        <xdr:cNvPr id="100" name="Picture 6">
          <a:extLst>
            <a:ext uri="{FF2B5EF4-FFF2-40B4-BE49-F238E27FC236}">
              <a16:creationId xmlns:a16="http://schemas.microsoft.com/office/drawing/2014/main" id="{00000000-0008-0000-09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13</xdr:row>
      <xdr:rowOff>371475</xdr:rowOff>
    </xdr:from>
    <xdr:to>
      <xdr:col>16</xdr:col>
      <xdr:colOff>156483</xdr:colOff>
      <xdr:row>14</xdr:row>
      <xdr:rowOff>69850</xdr:rowOff>
    </xdr:to>
    <xdr:pic>
      <xdr:nvPicPr>
        <xdr:cNvPr id="101" name="Picture 6">
          <a:extLst>
            <a:ext uri="{FF2B5EF4-FFF2-40B4-BE49-F238E27FC236}">
              <a16:creationId xmlns:a16="http://schemas.microsoft.com/office/drawing/2014/main" id="{00000000-0008-0000-09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2905125"/>
          <a:ext cx="108858" cy="69850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47625</xdr:colOff>
      <xdr:row>17</xdr:row>
      <xdr:rowOff>361950</xdr:rowOff>
    </xdr:from>
    <xdr:to>
      <xdr:col>16</xdr:col>
      <xdr:colOff>156483</xdr:colOff>
      <xdr:row>18</xdr:row>
      <xdr:rowOff>73025</xdr:rowOff>
    </xdr:to>
    <xdr:pic>
      <xdr:nvPicPr>
        <xdr:cNvPr id="102" name="Picture 6">
          <a:extLst>
            <a:ext uri="{FF2B5EF4-FFF2-40B4-BE49-F238E27FC236}">
              <a16:creationId xmlns:a16="http://schemas.microsoft.com/office/drawing/2014/main" id="{00000000-0008-0000-09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7433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47625</xdr:colOff>
      <xdr:row>13</xdr:row>
      <xdr:rowOff>361950</xdr:rowOff>
    </xdr:from>
    <xdr:to>
      <xdr:col>11</xdr:col>
      <xdr:colOff>156483</xdr:colOff>
      <xdr:row>14</xdr:row>
      <xdr:rowOff>73025</xdr:rowOff>
    </xdr:to>
    <xdr:pic>
      <xdr:nvPicPr>
        <xdr:cNvPr id="103" name="Picture 6">
          <a:extLst>
            <a:ext uri="{FF2B5EF4-FFF2-40B4-BE49-F238E27FC236}">
              <a16:creationId xmlns:a16="http://schemas.microsoft.com/office/drawing/2014/main" id="{00000000-0008-0000-09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81700" y="2905125"/>
          <a:ext cx="108858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578304</xdr:colOff>
      <xdr:row>26</xdr:row>
      <xdr:rowOff>98425</xdr:rowOff>
    </xdr:from>
    <xdr:to>
      <xdr:col>1</xdr:col>
      <xdr:colOff>682626</xdr:colOff>
      <xdr:row>26</xdr:row>
      <xdr:rowOff>171450</xdr:rowOff>
    </xdr:to>
    <xdr:pic>
      <xdr:nvPicPr>
        <xdr:cNvPr id="104" name="Picture 6">
          <a:extLst>
            <a:ext uri="{FF2B5EF4-FFF2-40B4-BE49-F238E27FC236}">
              <a16:creationId xmlns:a16="http://schemas.microsoft.com/office/drawing/2014/main" id="{00000000-0008-0000-09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1292679" y="10785475"/>
          <a:ext cx="104322" cy="73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657225</xdr:colOff>
      <xdr:row>31</xdr:row>
      <xdr:rowOff>127000</xdr:rowOff>
    </xdr:from>
    <xdr:to>
      <xdr:col>1</xdr:col>
      <xdr:colOff>722538</xdr:colOff>
      <xdr:row>31</xdr:row>
      <xdr:rowOff>172719</xdr:rowOff>
    </xdr:to>
    <xdr:pic>
      <xdr:nvPicPr>
        <xdr:cNvPr id="105" name="Picture 6">
          <a:extLst>
            <a:ext uri="{FF2B5EF4-FFF2-40B4-BE49-F238E27FC236}">
              <a16:creationId xmlns:a16="http://schemas.microsoft.com/office/drawing/2014/main" id="{00000000-0008-0000-09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71600" y="11766550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31</xdr:row>
      <xdr:rowOff>104775</xdr:rowOff>
    </xdr:from>
    <xdr:to>
      <xdr:col>7</xdr:col>
      <xdr:colOff>532038</xdr:colOff>
      <xdr:row>31</xdr:row>
      <xdr:rowOff>150494</xdr:rowOff>
    </xdr:to>
    <xdr:pic>
      <xdr:nvPicPr>
        <xdr:cNvPr id="106" name="Picture 6">
          <a:extLst>
            <a:ext uri="{FF2B5EF4-FFF2-40B4-BE49-F238E27FC236}">
              <a16:creationId xmlns:a16="http://schemas.microsoft.com/office/drawing/2014/main" id="{00000000-0008-0000-09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29025" y="11744325"/>
          <a:ext cx="65313" cy="4571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466725</xdr:colOff>
      <xdr:row>35</xdr:row>
      <xdr:rowOff>73025</xdr:rowOff>
    </xdr:from>
    <xdr:to>
      <xdr:col>7</xdr:col>
      <xdr:colOff>532038</xdr:colOff>
      <xdr:row>35</xdr:row>
      <xdr:rowOff>118744</xdr:rowOff>
    </xdr:to>
    <xdr:pic>
      <xdr:nvPicPr>
        <xdr:cNvPr id="107" name="Picture 6">
          <a:extLst>
            <a:ext uri="{FF2B5EF4-FFF2-40B4-BE49-F238E27FC236}">
              <a16:creationId xmlns:a16="http://schemas.microsoft.com/office/drawing/2014/main" id="{00000000-0008-0000-09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629025" y="12474575"/>
          <a:ext cx="65313" cy="45719"/>
        </a:xfrm>
        <a:prstGeom prst="rect">
          <a:avLst/>
        </a:prstGeom>
        <a:noFill/>
      </xdr:spPr>
    </xdr:pic>
    <xdr:clientData/>
  </xdr:two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5" name="Picture 6">
          <a:extLst>
            <a:ext uri="{FF2B5EF4-FFF2-40B4-BE49-F238E27FC236}">
              <a16:creationId xmlns:a16="http://schemas.microsoft.com/office/drawing/2014/main" id="{00000000-0008-0000-09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6" name="Picture 6">
          <a:extLst>
            <a:ext uri="{FF2B5EF4-FFF2-40B4-BE49-F238E27FC236}">
              <a16:creationId xmlns:a16="http://schemas.microsoft.com/office/drawing/2014/main" id="{00000000-0008-0000-09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7" name="Picture 6">
          <a:extLst>
            <a:ext uri="{FF2B5EF4-FFF2-40B4-BE49-F238E27FC236}">
              <a16:creationId xmlns:a16="http://schemas.microsoft.com/office/drawing/2014/main" id="{00000000-0008-0000-09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18" name="Picture 6">
          <a:extLst>
            <a:ext uri="{FF2B5EF4-FFF2-40B4-BE49-F238E27FC236}">
              <a16:creationId xmlns:a16="http://schemas.microsoft.com/office/drawing/2014/main" id="{00000000-0008-0000-09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19" name="Picture 6">
          <a:extLst>
            <a:ext uri="{FF2B5EF4-FFF2-40B4-BE49-F238E27FC236}">
              <a16:creationId xmlns:a16="http://schemas.microsoft.com/office/drawing/2014/main" id="{00000000-0008-0000-09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20" name="Picture 6">
          <a:extLst>
            <a:ext uri="{FF2B5EF4-FFF2-40B4-BE49-F238E27FC236}">
              <a16:creationId xmlns:a16="http://schemas.microsoft.com/office/drawing/2014/main" id="{00000000-0008-0000-09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21" name="Picture 6">
          <a:extLst>
            <a:ext uri="{FF2B5EF4-FFF2-40B4-BE49-F238E27FC236}">
              <a16:creationId xmlns:a16="http://schemas.microsoft.com/office/drawing/2014/main" id="{00000000-0008-0000-09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22" name="Picture 6">
          <a:extLst>
            <a:ext uri="{FF2B5EF4-FFF2-40B4-BE49-F238E27FC236}">
              <a16:creationId xmlns:a16="http://schemas.microsoft.com/office/drawing/2014/main" id="{00000000-0008-0000-09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23" name="Picture 6">
          <a:extLst>
            <a:ext uri="{FF2B5EF4-FFF2-40B4-BE49-F238E27FC236}">
              <a16:creationId xmlns:a16="http://schemas.microsoft.com/office/drawing/2014/main" id="{00000000-0008-0000-09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24" name="Picture 6">
          <a:extLst>
            <a:ext uri="{FF2B5EF4-FFF2-40B4-BE49-F238E27FC236}">
              <a16:creationId xmlns:a16="http://schemas.microsoft.com/office/drawing/2014/main" id="{00000000-0008-0000-09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25" name="Picture 6">
          <a:extLst>
            <a:ext uri="{FF2B5EF4-FFF2-40B4-BE49-F238E27FC236}">
              <a16:creationId xmlns:a16="http://schemas.microsoft.com/office/drawing/2014/main" id="{00000000-0008-0000-09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26" name="Picture 6">
          <a:extLst>
            <a:ext uri="{FF2B5EF4-FFF2-40B4-BE49-F238E27FC236}">
              <a16:creationId xmlns:a16="http://schemas.microsoft.com/office/drawing/2014/main" id="{00000000-0008-0000-09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27" name="Picture 6">
          <a:extLst>
            <a:ext uri="{FF2B5EF4-FFF2-40B4-BE49-F238E27FC236}">
              <a16:creationId xmlns:a16="http://schemas.microsoft.com/office/drawing/2014/main" id="{00000000-0008-0000-09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28" name="Picture 6">
          <a:extLst>
            <a:ext uri="{FF2B5EF4-FFF2-40B4-BE49-F238E27FC236}">
              <a16:creationId xmlns:a16="http://schemas.microsoft.com/office/drawing/2014/main" id="{00000000-0008-0000-09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15</xdr:row>
      <xdr:rowOff>361950</xdr:rowOff>
    </xdr:from>
    <xdr:ext cx="108858" cy="73025"/>
    <xdr:pic>
      <xdr:nvPicPr>
        <xdr:cNvPr id="129" name="Picture 6">
          <a:extLst>
            <a:ext uri="{FF2B5EF4-FFF2-40B4-BE49-F238E27FC236}">
              <a16:creationId xmlns:a16="http://schemas.microsoft.com/office/drawing/2014/main" id="{00000000-0008-0000-09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15</xdr:row>
      <xdr:rowOff>361950</xdr:rowOff>
    </xdr:from>
    <xdr:ext cx="108858" cy="73025"/>
    <xdr:pic>
      <xdr:nvPicPr>
        <xdr:cNvPr id="130" name="Picture 6">
          <a:extLst>
            <a:ext uri="{FF2B5EF4-FFF2-40B4-BE49-F238E27FC236}">
              <a16:creationId xmlns:a16="http://schemas.microsoft.com/office/drawing/2014/main" id="{00000000-0008-0000-09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33242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1" name="Picture 6">
          <a:extLst>
            <a:ext uri="{FF2B5EF4-FFF2-40B4-BE49-F238E27FC236}">
              <a16:creationId xmlns:a16="http://schemas.microsoft.com/office/drawing/2014/main" id="{00000000-0008-0000-09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2" name="Picture 6">
          <a:extLst>
            <a:ext uri="{FF2B5EF4-FFF2-40B4-BE49-F238E27FC236}">
              <a16:creationId xmlns:a16="http://schemas.microsoft.com/office/drawing/2014/main" id="{00000000-0008-0000-09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3" name="Picture 6">
          <a:extLst>
            <a:ext uri="{FF2B5EF4-FFF2-40B4-BE49-F238E27FC236}">
              <a16:creationId xmlns:a16="http://schemas.microsoft.com/office/drawing/2014/main" id="{00000000-0008-0000-09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4" name="Picture 6">
          <a:extLst>
            <a:ext uri="{FF2B5EF4-FFF2-40B4-BE49-F238E27FC236}">
              <a16:creationId xmlns:a16="http://schemas.microsoft.com/office/drawing/2014/main" id="{00000000-0008-0000-09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5" name="Picture 6">
          <a:extLst>
            <a:ext uri="{FF2B5EF4-FFF2-40B4-BE49-F238E27FC236}">
              <a16:creationId xmlns:a16="http://schemas.microsoft.com/office/drawing/2014/main" id="{00000000-0008-0000-09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6" name="Picture 6">
          <a:extLst>
            <a:ext uri="{FF2B5EF4-FFF2-40B4-BE49-F238E27FC236}">
              <a16:creationId xmlns:a16="http://schemas.microsoft.com/office/drawing/2014/main" id="{00000000-0008-0000-09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7" name="Picture 6">
          <a:extLst>
            <a:ext uri="{FF2B5EF4-FFF2-40B4-BE49-F238E27FC236}">
              <a16:creationId xmlns:a16="http://schemas.microsoft.com/office/drawing/2014/main" id="{00000000-0008-0000-09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38" name="Picture 6">
          <a:extLst>
            <a:ext uri="{FF2B5EF4-FFF2-40B4-BE49-F238E27FC236}">
              <a16:creationId xmlns:a16="http://schemas.microsoft.com/office/drawing/2014/main" id="{00000000-0008-0000-09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39" name="Picture 6">
          <a:extLst>
            <a:ext uri="{FF2B5EF4-FFF2-40B4-BE49-F238E27FC236}">
              <a16:creationId xmlns:a16="http://schemas.microsoft.com/office/drawing/2014/main" id="{00000000-0008-0000-09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0" name="Picture 6">
          <a:extLst>
            <a:ext uri="{FF2B5EF4-FFF2-40B4-BE49-F238E27FC236}">
              <a16:creationId xmlns:a16="http://schemas.microsoft.com/office/drawing/2014/main" id="{00000000-0008-0000-09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1" name="Picture 6">
          <a:extLst>
            <a:ext uri="{FF2B5EF4-FFF2-40B4-BE49-F238E27FC236}">
              <a16:creationId xmlns:a16="http://schemas.microsoft.com/office/drawing/2014/main" id="{00000000-0008-0000-09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2" name="Picture 6">
          <a:extLst>
            <a:ext uri="{FF2B5EF4-FFF2-40B4-BE49-F238E27FC236}">
              <a16:creationId xmlns:a16="http://schemas.microsoft.com/office/drawing/2014/main" id="{00000000-0008-0000-09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3" name="Picture 6">
          <a:extLst>
            <a:ext uri="{FF2B5EF4-FFF2-40B4-BE49-F238E27FC236}">
              <a16:creationId xmlns:a16="http://schemas.microsoft.com/office/drawing/2014/main" id="{00000000-0008-0000-09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4" name="Picture 6">
          <a:extLst>
            <a:ext uri="{FF2B5EF4-FFF2-40B4-BE49-F238E27FC236}">
              <a16:creationId xmlns:a16="http://schemas.microsoft.com/office/drawing/2014/main" id="{00000000-0008-0000-09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5" name="Picture 6">
          <a:extLst>
            <a:ext uri="{FF2B5EF4-FFF2-40B4-BE49-F238E27FC236}">
              <a16:creationId xmlns:a16="http://schemas.microsoft.com/office/drawing/2014/main" id="{00000000-0008-0000-09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6" name="Picture 6">
          <a:extLst>
            <a:ext uri="{FF2B5EF4-FFF2-40B4-BE49-F238E27FC236}">
              <a16:creationId xmlns:a16="http://schemas.microsoft.com/office/drawing/2014/main" id="{00000000-0008-0000-09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7" name="Picture 6">
          <a:extLst>
            <a:ext uri="{FF2B5EF4-FFF2-40B4-BE49-F238E27FC236}">
              <a16:creationId xmlns:a16="http://schemas.microsoft.com/office/drawing/2014/main" id="{00000000-0008-0000-09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48" name="Picture 6">
          <a:extLst>
            <a:ext uri="{FF2B5EF4-FFF2-40B4-BE49-F238E27FC236}">
              <a16:creationId xmlns:a16="http://schemas.microsoft.com/office/drawing/2014/main" id="{00000000-0008-0000-09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49" name="Picture 6">
          <a:extLst>
            <a:ext uri="{FF2B5EF4-FFF2-40B4-BE49-F238E27FC236}">
              <a16:creationId xmlns:a16="http://schemas.microsoft.com/office/drawing/2014/main" id="{00000000-0008-0000-09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0" name="Picture 6">
          <a:extLst>
            <a:ext uri="{FF2B5EF4-FFF2-40B4-BE49-F238E27FC236}">
              <a16:creationId xmlns:a16="http://schemas.microsoft.com/office/drawing/2014/main" id="{00000000-0008-0000-09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1" name="Picture 6">
          <a:extLst>
            <a:ext uri="{FF2B5EF4-FFF2-40B4-BE49-F238E27FC236}">
              <a16:creationId xmlns:a16="http://schemas.microsoft.com/office/drawing/2014/main" id="{00000000-0008-0000-09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2" name="Picture 6">
          <a:extLst>
            <a:ext uri="{FF2B5EF4-FFF2-40B4-BE49-F238E27FC236}">
              <a16:creationId xmlns:a16="http://schemas.microsoft.com/office/drawing/2014/main" id="{00000000-0008-0000-09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3" name="Picture 6">
          <a:extLst>
            <a:ext uri="{FF2B5EF4-FFF2-40B4-BE49-F238E27FC236}">
              <a16:creationId xmlns:a16="http://schemas.microsoft.com/office/drawing/2014/main" id="{00000000-0008-0000-09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4" name="Picture 6">
          <a:extLst>
            <a:ext uri="{FF2B5EF4-FFF2-40B4-BE49-F238E27FC236}">
              <a16:creationId xmlns:a16="http://schemas.microsoft.com/office/drawing/2014/main" id="{00000000-0008-0000-09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5" name="Picture 6">
          <a:extLst>
            <a:ext uri="{FF2B5EF4-FFF2-40B4-BE49-F238E27FC236}">
              <a16:creationId xmlns:a16="http://schemas.microsoft.com/office/drawing/2014/main" id="{00000000-0008-0000-09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6" name="Picture 6">
          <a:extLst>
            <a:ext uri="{FF2B5EF4-FFF2-40B4-BE49-F238E27FC236}">
              <a16:creationId xmlns:a16="http://schemas.microsoft.com/office/drawing/2014/main" id="{00000000-0008-0000-09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7" name="Picture 6">
          <a:extLst>
            <a:ext uri="{FF2B5EF4-FFF2-40B4-BE49-F238E27FC236}">
              <a16:creationId xmlns:a16="http://schemas.microsoft.com/office/drawing/2014/main" id="{00000000-0008-0000-09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58" name="Picture 6">
          <a:extLst>
            <a:ext uri="{FF2B5EF4-FFF2-40B4-BE49-F238E27FC236}">
              <a16:creationId xmlns:a16="http://schemas.microsoft.com/office/drawing/2014/main" id="{00000000-0008-0000-09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59" name="Picture 6">
          <a:extLst>
            <a:ext uri="{FF2B5EF4-FFF2-40B4-BE49-F238E27FC236}">
              <a16:creationId xmlns:a16="http://schemas.microsoft.com/office/drawing/2014/main" id="{00000000-0008-0000-09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0" name="Picture 6">
          <a:extLst>
            <a:ext uri="{FF2B5EF4-FFF2-40B4-BE49-F238E27FC236}">
              <a16:creationId xmlns:a16="http://schemas.microsoft.com/office/drawing/2014/main" id="{00000000-0008-0000-09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1" name="Picture 6">
          <a:extLst>
            <a:ext uri="{FF2B5EF4-FFF2-40B4-BE49-F238E27FC236}">
              <a16:creationId xmlns:a16="http://schemas.microsoft.com/office/drawing/2014/main" id="{00000000-0008-0000-09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2" name="Picture 6">
          <a:extLst>
            <a:ext uri="{FF2B5EF4-FFF2-40B4-BE49-F238E27FC236}">
              <a16:creationId xmlns:a16="http://schemas.microsoft.com/office/drawing/2014/main" id="{00000000-0008-0000-09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3" name="Picture 6">
          <a:extLst>
            <a:ext uri="{FF2B5EF4-FFF2-40B4-BE49-F238E27FC236}">
              <a16:creationId xmlns:a16="http://schemas.microsoft.com/office/drawing/2014/main" id="{00000000-0008-0000-09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4" name="Picture 6">
          <a:extLst>
            <a:ext uri="{FF2B5EF4-FFF2-40B4-BE49-F238E27FC236}">
              <a16:creationId xmlns:a16="http://schemas.microsoft.com/office/drawing/2014/main" id="{00000000-0008-0000-09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5" name="Picture 6">
          <a:extLst>
            <a:ext uri="{FF2B5EF4-FFF2-40B4-BE49-F238E27FC236}">
              <a16:creationId xmlns:a16="http://schemas.microsoft.com/office/drawing/2014/main" id="{00000000-0008-0000-09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6" name="Picture 6">
          <a:extLst>
            <a:ext uri="{FF2B5EF4-FFF2-40B4-BE49-F238E27FC236}">
              <a16:creationId xmlns:a16="http://schemas.microsoft.com/office/drawing/2014/main" id="{00000000-0008-0000-09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7" name="Picture 6">
          <a:extLst>
            <a:ext uri="{FF2B5EF4-FFF2-40B4-BE49-F238E27FC236}">
              <a16:creationId xmlns:a16="http://schemas.microsoft.com/office/drawing/2014/main" id="{00000000-0008-0000-09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68" name="Picture 6">
          <a:extLst>
            <a:ext uri="{FF2B5EF4-FFF2-40B4-BE49-F238E27FC236}">
              <a16:creationId xmlns:a16="http://schemas.microsoft.com/office/drawing/2014/main" id="{00000000-0008-0000-09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69" name="Picture 6">
          <a:extLst>
            <a:ext uri="{FF2B5EF4-FFF2-40B4-BE49-F238E27FC236}">
              <a16:creationId xmlns:a16="http://schemas.microsoft.com/office/drawing/2014/main" id="{00000000-0008-0000-09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0" name="Picture 6">
          <a:extLst>
            <a:ext uri="{FF2B5EF4-FFF2-40B4-BE49-F238E27FC236}">
              <a16:creationId xmlns:a16="http://schemas.microsoft.com/office/drawing/2014/main" id="{00000000-0008-0000-09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705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1" name="Picture 6">
          <a:extLst>
            <a:ext uri="{FF2B5EF4-FFF2-40B4-BE49-F238E27FC236}">
              <a16:creationId xmlns:a16="http://schemas.microsoft.com/office/drawing/2014/main" id="{00000000-0008-0000-09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2" name="Picture 6">
          <a:extLst>
            <a:ext uri="{FF2B5EF4-FFF2-40B4-BE49-F238E27FC236}">
              <a16:creationId xmlns:a16="http://schemas.microsoft.com/office/drawing/2014/main" id="{00000000-0008-0000-09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3" name="Picture 6">
          <a:extLst>
            <a:ext uri="{FF2B5EF4-FFF2-40B4-BE49-F238E27FC236}">
              <a16:creationId xmlns:a16="http://schemas.microsoft.com/office/drawing/2014/main" id="{00000000-0008-0000-09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4" name="Picture 6">
          <a:extLst>
            <a:ext uri="{FF2B5EF4-FFF2-40B4-BE49-F238E27FC236}">
              <a16:creationId xmlns:a16="http://schemas.microsoft.com/office/drawing/2014/main" id="{00000000-0008-0000-09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5" name="Picture 6">
          <a:extLst>
            <a:ext uri="{FF2B5EF4-FFF2-40B4-BE49-F238E27FC236}">
              <a16:creationId xmlns:a16="http://schemas.microsoft.com/office/drawing/2014/main" id="{00000000-0008-0000-09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6" name="Picture 6">
          <a:extLst>
            <a:ext uri="{FF2B5EF4-FFF2-40B4-BE49-F238E27FC236}">
              <a16:creationId xmlns:a16="http://schemas.microsoft.com/office/drawing/2014/main" id="{00000000-0008-0000-09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7" name="Picture 6">
          <a:extLst>
            <a:ext uri="{FF2B5EF4-FFF2-40B4-BE49-F238E27FC236}">
              <a16:creationId xmlns:a16="http://schemas.microsoft.com/office/drawing/2014/main" id="{00000000-0008-0000-09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78" name="Picture 6">
          <a:extLst>
            <a:ext uri="{FF2B5EF4-FFF2-40B4-BE49-F238E27FC236}">
              <a16:creationId xmlns:a16="http://schemas.microsoft.com/office/drawing/2014/main" id="{00000000-0008-0000-09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4162425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79" name="Picture 6">
          <a:extLst>
            <a:ext uri="{FF2B5EF4-FFF2-40B4-BE49-F238E27FC236}">
              <a16:creationId xmlns:a16="http://schemas.microsoft.com/office/drawing/2014/main" id="{00000000-0008-0000-09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0" name="Picture 6">
          <a:extLst>
            <a:ext uri="{FF2B5EF4-FFF2-40B4-BE49-F238E27FC236}">
              <a16:creationId xmlns:a16="http://schemas.microsoft.com/office/drawing/2014/main" id="{00000000-0008-0000-09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1" name="Picture 6">
          <a:extLst>
            <a:ext uri="{FF2B5EF4-FFF2-40B4-BE49-F238E27FC236}">
              <a16:creationId xmlns:a16="http://schemas.microsoft.com/office/drawing/2014/main" id="{00000000-0008-0000-09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2" name="Picture 6">
          <a:extLst>
            <a:ext uri="{FF2B5EF4-FFF2-40B4-BE49-F238E27FC236}">
              <a16:creationId xmlns:a16="http://schemas.microsoft.com/office/drawing/2014/main" id="{00000000-0008-0000-09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3" name="Picture 6">
          <a:extLst>
            <a:ext uri="{FF2B5EF4-FFF2-40B4-BE49-F238E27FC236}">
              <a16:creationId xmlns:a16="http://schemas.microsoft.com/office/drawing/2014/main" id="{00000000-0008-0000-09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4" name="Picture 6">
          <a:extLst>
            <a:ext uri="{FF2B5EF4-FFF2-40B4-BE49-F238E27FC236}">
              <a16:creationId xmlns:a16="http://schemas.microsoft.com/office/drawing/2014/main" id="{00000000-0008-0000-09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5" name="Picture 6">
          <a:extLst>
            <a:ext uri="{FF2B5EF4-FFF2-40B4-BE49-F238E27FC236}">
              <a16:creationId xmlns:a16="http://schemas.microsoft.com/office/drawing/2014/main" id="{00000000-0008-0000-09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6" name="Picture 6">
          <a:extLst>
            <a:ext uri="{FF2B5EF4-FFF2-40B4-BE49-F238E27FC236}">
              <a16:creationId xmlns:a16="http://schemas.microsoft.com/office/drawing/2014/main" id="{00000000-0008-0000-09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7" name="Picture 6">
          <a:extLst>
            <a:ext uri="{FF2B5EF4-FFF2-40B4-BE49-F238E27FC236}">
              <a16:creationId xmlns:a16="http://schemas.microsoft.com/office/drawing/2014/main" id="{00000000-0008-0000-09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88" name="Picture 6">
          <a:extLst>
            <a:ext uri="{FF2B5EF4-FFF2-40B4-BE49-F238E27FC236}">
              <a16:creationId xmlns:a16="http://schemas.microsoft.com/office/drawing/2014/main" id="{00000000-0008-0000-09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89" name="Picture 6">
          <a:extLst>
            <a:ext uri="{FF2B5EF4-FFF2-40B4-BE49-F238E27FC236}">
              <a16:creationId xmlns:a16="http://schemas.microsoft.com/office/drawing/2014/main" id="{00000000-0008-0000-09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0" name="Picture 6">
          <a:extLst>
            <a:ext uri="{FF2B5EF4-FFF2-40B4-BE49-F238E27FC236}">
              <a16:creationId xmlns:a16="http://schemas.microsoft.com/office/drawing/2014/main" id="{00000000-0008-0000-09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1" name="Picture 6">
          <a:extLst>
            <a:ext uri="{FF2B5EF4-FFF2-40B4-BE49-F238E27FC236}">
              <a16:creationId xmlns:a16="http://schemas.microsoft.com/office/drawing/2014/main" id="{00000000-0008-0000-09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2" name="Picture 6">
          <a:extLst>
            <a:ext uri="{FF2B5EF4-FFF2-40B4-BE49-F238E27FC236}">
              <a16:creationId xmlns:a16="http://schemas.microsoft.com/office/drawing/2014/main" id="{00000000-0008-0000-09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3" name="Picture 6">
          <a:extLst>
            <a:ext uri="{FF2B5EF4-FFF2-40B4-BE49-F238E27FC236}">
              <a16:creationId xmlns:a16="http://schemas.microsoft.com/office/drawing/2014/main" id="{00000000-0008-0000-09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4" name="Picture 6">
          <a:extLst>
            <a:ext uri="{FF2B5EF4-FFF2-40B4-BE49-F238E27FC236}">
              <a16:creationId xmlns:a16="http://schemas.microsoft.com/office/drawing/2014/main" id="{00000000-0008-0000-09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5" name="Picture 6">
          <a:extLst>
            <a:ext uri="{FF2B5EF4-FFF2-40B4-BE49-F238E27FC236}">
              <a16:creationId xmlns:a16="http://schemas.microsoft.com/office/drawing/2014/main" id="{00000000-0008-0000-09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6" name="Picture 6">
          <a:extLst>
            <a:ext uri="{FF2B5EF4-FFF2-40B4-BE49-F238E27FC236}">
              <a16:creationId xmlns:a16="http://schemas.microsoft.com/office/drawing/2014/main" id="{00000000-0008-0000-09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7" name="Picture 6">
          <a:extLst>
            <a:ext uri="{FF2B5EF4-FFF2-40B4-BE49-F238E27FC236}">
              <a16:creationId xmlns:a16="http://schemas.microsoft.com/office/drawing/2014/main" id="{00000000-0008-0000-09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198" name="Picture 6">
          <a:extLst>
            <a:ext uri="{FF2B5EF4-FFF2-40B4-BE49-F238E27FC236}">
              <a16:creationId xmlns:a16="http://schemas.microsoft.com/office/drawing/2014/main" id="{00000000-0008-0000-09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199" name="Picture 6">
          <a:extLst>
            <a:ext uri="{FF2B5EF4-FFF2-40B4-BE49-F238E27FC236}">
              <a16:creationId xmlns:a16="http://schemas.microsoft.com/office/drawing/2014/main" id="{00000000-0008-0000-09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0" name="Picture 6">
          <a:extLst>
            <a:ext uri="{FF2B5EF4-FFF2-40B4-BE49-F238E27FC236}">
              <a16:creationId xmlns:a16="http://schemas.microsoft.com/office/drawing/2014/main" id="{00000000-0008-0000-09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1" name="Picture 6">
          <a:extLst>
            <a:ext uri="{FF2B5EF4-FFF2-40B4-BE49-F238E27FC236}">
              <a16:creationId xmlns:a16="http://schemas.microsoft.com/office/drawing/2014/main" id="{00000000-0008-0000-09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2" name="Picture 6">
          <a:extLst>
            <a:ext uri="{FF2B5EF4-FFF2-40B4-BE49-F238E27FC236}">
              <a16:creationId xmlns:a16="http://schemas.microsoft.com/office/drawing/2014/main" id="{00000000-0008-0000-09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2768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3" name="Picture 6">
          <a:extLst>
            <a:ext uri="{FF2B5EF4-FFF2-40B4-BE49-F238E27FC236}">
              <a16:creationId xmlns:a16="http://schemas.microsoft.com/office/drawing/2014/main" id="{00000000-0008-0000-09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4" name="Picture 6">
          <a:extLst>
            <a:ext uri="{FF2B5EF4-FFF2-40B4-BE49-F238E27FC236}">
              <a16:creationId xmlns:a16="http://schemas.microsoft.com/office/drawing/2014/main" id="{00000000-0008-0000-09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5" name="Picture 6">
          <a:extLst>
            <a:ext uri="{FF2B5EF4-FFF2-40B4-BE49-F238E27FC236}">
              <a16:creationId xmlns:a16="http://schemas.microsoft.com/office/drawing/2014/main" id="{00000000-0008-0000-09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6" name="Picture 6">
          <a:extLst>
            <a:ext uri="{FF2B5EF4-FFF2-40B4-BE49-F238E27FC236}">
              <a16:creationId xmlns:a16="http://schemas.microsoft.com/office/drawing/2014/main" id="{00000000-0008-0000-09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7" name="Picture 6">
          <a:extLst>
            <a:ext uri="{FF2B5EF4-FFF2-40B4-BE49-F238E27FC236}">
              <a16:creationId xmlns:a16="http://schemas.microsoft.com/office/drawing/2014/main" id="{00000000-0008-0000-09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08" name="Picture 6">
          <a:extLst>
            <a:ext uri="{FF2B5EF4-FFF2-40B4-BE49-F238E27FC236}">
              <a16:creationId xmlns:a16="http://schemas.microsoft.com/office/drawing/2014/main" id="{00000000-0008-0000-09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09" name="Picture 6">
          <a:extLst>
            <a:ext uri="{FF2B5EF4-FFF2-40B4-BE49-F238E27FC236}">
              <a16:creationId xmlns:a16="http://schemas.microsoft.com/office/drawing/2014/main" id="{00000000-0008-0000-09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10" name="Picture 6">
          <a:extLst>
            <a:ext uri="{FF2B5EF4-FFF2-40B4-BE49-F238E27FC236}">
              <a16:creationId xmlns:a16="http://schemas.microsoft.com/office/drawing/2014/main" id="{00000000-0008-0000-09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11" name="Picture 6">
          <a:extLst>
            <a:ext uri="{FF2B5EF4-FFF2-40B4-BE49-F238E27FC236}">
              <a16:creationId xmlns:a16="http://schemas.microsoft.com/office/drawing/2014/main" id="{00000000-0008-0000-09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12" name="Picture 6">
          <a:extLst>
            <a:ext uri="{FF2B5EF4-FFF2-40B4-BE49-F238E27FC236}">
              <a16:creationId xmlns:a16="http://schemas.microsoft.com/office/drawing/2014/main" id="{00000000-0008-0000-09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13" name="Picture 6">
          <a:extLst>
            <a:ext uri="{FF2B5EF4-FFF2-40B4-BE49-F238E27FC236}">
              <a16:creationId xmlns:a16="http://schemas.microsoft.com/office/drawing/2014/main" id="{00000000-0008-0000-09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14" name="Picture 6">
          <a:extLst>
            <a:ext uri="{FF2B5EF4-FFF2-40B4-BE49-F238E27FC236}">
              <a16:creationId xmlns:a16="http://schemas.microsoft.com/office/drawing/2014/main" id="{00000000-0008-0000-09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15" name="Picture 6">
          <a:extLst>
            <a:ext uri="{FF2B5EF4-FFF2-40B4-BE49-F238E27FC236}">
              <a16:creationId xmlns:a16="http://schemas.microsoft.com/office/drawing/2014/main" id="{00000000-0008-0000-09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16" name="Picture 6">
          <a:extLst>
            <a:ext uri="{FF2B5EF4-FFF2-40B4-BE49-F238E27FC236}">
              <a16:creationId xmlns:a16="http://schemas.microsoft.com/office/drawing/2014/main" id="{00000000-0008-0000-09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17" name="Picture 6">
          <a:extLst>
            <a:ext uri="{FF2B5EF4-FFF2-40B4-BE49-F238E27FC236}">
              <a16:creationId xmlns:a16="http://schemas.microsoft.com/office/drawing/2014/main" id="{00000000-0008-0000-09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18" name="Picture 6">
          <a:extLst>
            <a:ext uri="{FF2B5EF4-FFF2-40B4-BE49-F238E27FC236}">
              <a16:creationId xmlns:a16="http://schemas.microsoft.com/office/drawing/2014/main" id="{00000000-0008-0000-09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19" name="Picture 6">
          <a:extLst>
            <a:ext uri="{FF2B5EF4-FFF2-40B4-BE49-F238E27FC236}">
              <a16:creationId xmlns:a16="http://schemas.microsoft.com/office/drawing/2014/main" id="{00000000-0008-0000-09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20" name="Picture 6">
          <a:extLst>
            <a:ext uri="{FF2B5EF4-FFF2-40B4-BE49-F238E27FC236}">
              <a16:creationId xmlns:a16="http://schemas.microsoft.com/office/drawing/2014/main" id="{00000000-0008-0000-09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21" name="Picture 6">
          <a:extLst>
            <a:ext uri="{FF2B5EF4-FFF2-40B4-BE49-F238E27FC236}">
              <a16:creationId xmlns:a16="http://schemas.microsoft.com/office/drawing/2014/main" id="{00000000-0008-0000-09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22" name="Picture 6">
          <a:extLst>
            <a:ext uri="{FF2B5EF4-FFF2-40B4-BE49-F238E27FC236}">
              <a16:creationId xmlns:a16="http://schemas.microsoft.com/office/drawing/2014/main" id="{00000000-0008-0000-09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23" name="Picture 6">
          <a:extLst>
            <a:ext uri="{FF2B5EF4-FFF2-40B4-BE49-F238E27FC236}">
              <a16:creationId xmlns:a16="http://schemas.microsoft.com/office/drawing/2014/main" id="{00000000-0008-0000-09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24" name="Picture 6">
          <a:extLst>
            <a:ext uri="{FF2B5EF4-FFF2-40B4-BE49-F238E27FC236}">
              <a16:creationId xmlns:a16="http://schemas.microsoft.com/office/drawing/2014/main" id="{00000000-0008-0000-09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14</xdr:col>
      <xdr:colOff>19050</xdr:colOff>
      <xdr:row>19</xdr:row>
      <xdr:rowOff>0</xdr:rowOff>
    </xdr:from>
    <xdr:ext cx="108858" cy="73025"/>
    <xdr:pic>
      <xdr:nvPicPr>
        <xdr:cNvPr id="225" name="Picture 6">
          <a:extLst>
            <a:ext uri="{FF2B5EF4-FFF2-40B4-BE49-F238E27FC236}">
              <a16:creationId xmlns:a16="http://schemas.microsoft.com/office/drawing/2014/main" id="{00000000-0008-0000-09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24700" y="5848350"/>
          <a:ext cx="108858" cy="73025"/>
        </a:xfrm>
        <a:prstGeom prst="rect">
          <a:avLst/>
        </a:prstGeom>
        <a:noFill/>
      </xdr:spPr>
    </xdr:pic>
    <xdr:clientData/>
  </xdr:oneCellAnchor>
  <xdr:oneCellAnchor>
    <xdr:from>
      <xdr:col>16</xdr:col>
      <xdr:colOff>47625</xdr:colOff>
      <xdr:row>19</xdr:row>
      <xdr:rowOff>0</xdr:rowOff>
    </xdr:from>
    <xdr:ext cx="108858" cy="73025"/>
    <xdr:pic>
      <xdr:nvPicPr>
        <xdr:cNvPr id="226" name="Picture 6">
          <a:extLst>
            <a:ext uri="{FF2B5EF4-FFF2-40B4-BE49-F238E27FC236}">
              <a16:creationId xmlns:a16="http://schemas.microsoft.com/office/drawing/2014/main" id="{00000000-0008-0000-09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858125" y="5848350"/>
          <a:ext cx="108858" cy="730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25C2A-4DFF-4E8A-9DFF-40F90345DF05}">
  <dimension ref="A1:R55"/>
  <sheetViews>
    <sheetView view="pageBreakPreview" zoomScale="85" zoomScaleNormal="100" zoomScaleSheetLayoutView="85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4.5546875" customWidth="1"/>
    <col min="5" max="5" width="2.88671875" customWidth="1"/>
    <col min="6" max="6" width="5.5546875" customWidth="1"/>
    <col min="7" max="7" width="9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95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94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28.815679999999983</v>
      </c>
      <c r="O7" s="3"/>
      <c r="P7" s="2">
        <f>SQRT(N7)</f>
        <v>5.3680238449544895</v>
      </c>
      <c r="Q7" s="3"/>
      <c r="R7" s="101">
        <f>P7/P8</f>
        <v>2.6840119224772447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19.600000000000001</v>
      </c>
      <c r="F9" s="167"/>
      <c r="G9" s="167"/>
      <c r="H9" s="13">
        <f>E14-E9</f>
        <v>1.8780000000000001</v>
      </c>
      <c r="I9" s="4">
        <f t="shared" ref="I9:I13" si="0">H9*H9</f>
        <v>3.5268840000000004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22.4</v>
      </c>
      <c r="F10" s="167"/>
      <c r="G10" s="167"/>
      <c r="H10" s="13">
        <f>E14-E10</f>
        <v>-0.92199999999999704</v>
      </c>
      <c r="I10" s="6">
        <f t="shared" si="0"/>
        <v>0.85008399999999451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17.8</v>
      </c>
      <c r="F11" s="167"/>
      <c r="G11" s="167"/>
      <c r="H11" s="13">
        <f>E14-E11</f>
        <v>3.6780000000000008</v>
      </c>
      <c r="I11" s="6">
        <f t="shared" si="0"/>
        <v>13.527684000000006</v>
      </c>
      <c r="J11" s="103"/>
      <c r="K11" s="104"/>
      <c r="L11" s="7"/>
      <c r="M11" s="106">
        <f>R7</f>
        <v>2.6840119224772447</v>
      </c>
      <c r="N11" s="106"/>
      <c r="O11" s="106"/>
      <c r="P11" s="106"/>
      <c r="Q11" s="7"/>
      <c r="R11" s="23">
        <f>M11</f>
        <v>2.6840119224772447</v>
      </c>
    </row>
    <row r="12" spans="1:18" x14ac:dyDescent="0.3">
      <c r="A12" s="110"/>
      <c r="B12" s="103"/>
      <c r="C12" s="115"/>
      <c r="D12" s="116"/>
      <c r="E12" s="167">
        <v>24.09</v>
      </c>
      <c r="F12" s="167"/>
      <c r="G12" s="167"/>
      <c r="H12" s="13">
        <f>E14-E12</f>
        <v>-2.6119999999999983</v>
      </c>
      <c r="I12" s="6">
        <f t="shared" si="0"/>
        <v>6.8225439999999908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23.5</v>
      </c>
      <c r="F13" s="167"/>
      <c r="G13" s="167"/>
      <c r="H13" s="13">
        <f>(E13-E14)</f>
        <v>2.0219999999999985</v>
      </c>
      <c r="I13" s="8">
        <f t="shared" si="0"/>
        <v>4.088483999999994</v>
      </c>
      <c r="J13" s="105"/>
      <c r="K13" s="106"/>
      <c r="L13" s="9"/>
      <c r="M13" s="106">
        <f>R11/R12</f>
        <v>1.2003631138091433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68">
        <f>AVERAGE(E9:E13)</f>
        <v>21.478000000000002</v>
      </c>
      <c r="F14" s="169"/>
      <c r="G14" s="170"/>
      <c r="H14" s="112" t="s">
        <v>24</v>
      </c>
      <c r="I14" s="138">
        <f>I9+I10+I11+I12+I13</f>
        <v>28.815679999999983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1.2003631138091433</v>
      </c>
      <c r="Q14" s="5"/>
      <c r="R14" s="121">
        <f>P14/P15</f>
        <v>5.5888030254639315E-2</v>
      </c>
    </row>
    <row r="15" spans="1:18" x14ac:dyDescent="0.3">
      <c r="A15" s="111"/>
      <c r="B15" s="106"/>
      <c r="C15" s="130"/>
      <c r="D15" s="131"/>
      <c r="E15" s="171"/>
      <c r="F15" s="172"/>
      <c r="G15" s="17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21.478000000000002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5.0000000000000002E-5</v>
      </c>
    </row>
    <row r="17" spans="1:18" x14ac:dyDescent="0.3">
      <c r="A17" s="123"/>
      <c r="B17" s="124"/>
      <c r="C17" s="105"/>
      <c r="D17" s="126"/>
      <c r="E17" s="105">
        <v>5000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3.4499999999999998E-4</v>
      </c>
    </row>
    <row r="19" spans="1:18" x14ac:dyDescent="0.3">
      <c r="A19" s="123"/>
      <c r="B19" s="124"/>
      <c r="C19" s="105"/>
      <c r="D19" s="126"/>
      <c r="E19" s="105">
        <v>20</v>
      </c>
      <c r="F19" s="106"/>
      <c r="G19" s="126"/>
      <c r="H19" s="174">
        <v>1.38E-2</v>
      </c>
      <c r="I19" s="175"/>
      <c r="J19" s="105">
        <f>H19/2</f>
        <v>6.8999999999999999E-3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8" customHeight="1" x14ac:dyDescent="0.3">
      <c r="A20" s="146" t="s">
        <v>59</v>
      </c>
      <c r="B20" s="147" t="s">
        <v>77</v>
      </c>
      <c r="C20" s="112" t="s">
        <v>30</v>
      </c>
      <c r="D20" s="125"/>
      <c r="E20" s="112" t="s">
        <v>96</v>
      </c>
      <c r="F20" s="119"/>
      <c r="G20" s="125"/>
      <c r="H20" s="127" t="s">
        <v>32</v>
      </c>
      <c r="I20" s="14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5.5199999999999997E-4</v>
      </c>
    </row>
    <row r="21" spans="1:18" ht="24.75" customHeight="1" x14ac:dyDescent="0.3">
      <c r="A21" s="140"/>
      <c r="B21" s="142"/>
      <c r="C21" s="105"/>
      <c r="D21" s="126"/>
      <c r="E21" s="105">
        <v>12.5</v>
      </c>
      <c r="F21" s="106"/>
      <c r="G21" s="126"/>
      <c r="H21" s="105">
        <v>1.38E-2</v>
      </c>
      <c r="I21" s="126"/>
      <c r="J21" s="105">
        <f>H21/2</f>
        <v>6.8999999999999999E-3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8" customHeight="1" x14ac:dyDescent="0.3">
      <c r="A22" s="146" t="s">
        <v>60</v>
      </c>
      <c r="B22" s="147" t="s">
        <v>77</v>
      </c>
      <c r="C22" s="112" t="s">
        <v>30</v>
      </c>
      <c r="D22" s="125"/>
      <c r="E22" s="112" t="s">
        <v>78</v>
      </c>
      <c r="F22" s="119"/>
      <c r="G22" s="125"/>
      <c r="H22" s="127" t="s">
        <v>32</v>
      </c>
      <c r="I22" s="14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6.8999999999999997E-4</v>
      </c>
    </row>
    <row r="23" spans="1:18" ht="28.5" customHeight="1" x14ac:dyDescent="0.3">
      <c r="A23" s="140"/>
      <c r="B23" s="142"/>
      <c r="C23" s="105"/>
      <c r="D23" s="126"/>
      <c r="E23" s="105">
        <v>10</v>
      </c>
      <c r="F23" s="106"/>
      <c r="G23" s="126"/>
      <c r="H23" s="105">
        <v>1.38E-2</v>
      </c>
      <c r="I23" s="126"/>
      <c r="J23" s="105">
        <f>H23/2</f>
        <v>6.8999999999999999E-3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22.5" customHeight="1" x14ac:dyDescent="0.3">
      <c r="A24" s="146" t="s">
        <v>91</v>
      </c>
      <c r="B24" s="147" t="s">
        <v>77</v>
      </c>
      <c r="C24" s="112" t="s">
        <v>30</v>
      </c>
      <c r="D24" s="125"/>
      <c r="E24" s="112" t="s">
        <v>78</v>
      </c>
      <c r="F24" s="119"/>
      <c r="G24" s="125"/>
      <c r="H24" s="127" t="s">
        <v>32</v>
      </c>
      <c r="I24" s="148"/>
      <c r="J24" s="112" t="s">
        <v>33</v>
      </c>
      <c r="K24" s="125"/>
      <c r="L24" s="112" t="s">
        <v>34</v>
      </c>
      <c r="M24" s="119"/>
      <c r="N24" s="119"/>
      <c r="O24" s="11"/>
      <c r="P24" s="10" t="s">
        <v>28</v>
      </c>
      <c r="Q24" s="5"/>
      <c r="R24" s="121">
        <f>J25/E25</f>
        <v>9.7058823529411762E-4</v>
      </c>
    </row>
    <row r="25" spans="1:18" ht="22.5" customHeight="1" x14ac:dyDescent="0.3">
      <c r="A25" s="140"/>
      <c r="B25" s="142"/>
      <c r="C25" s="105"/>
      <c r="D25" s="126"/>
      <c r="E25" s="105">
        <v>1.7</v>
      </c>
      <c r="F25" s="106"/>
      <c r="G25" s="126"/>
      <c r="H25" s="105">
        <v>3.3E-3</v>
      </c>
      <c r="I25" s="126"/>
      <c r="J25" s="105">
        <f>H25/2</f>
        <v>1.65E-3</v>
      </c>
      <c r="K25" s="126"/>
      <c r="L25" s="105"/>
      <c r="M25" s="106"/>
      <c r="N25" s="106"/>
      <c r="O25" s="12"/>
      <c r="P25" s="10" t="s">
        <v>35</v>
      </c>
      <c r="Q25" s="9"/>
      <c r="R25" s="122"/>
    </row>
    <row r="26" spans="1:18" ht="22.5" customHeight="1" x14ac:dyDescent="0.3">
      <c r="A26" s="146" t="s">
        <v>92</v>
      </c>
      <c r="B26" s="147" t="s">
        <v>69</v>
      </c>
      <c r="C26" s="112" t="s">
        <v>30</v>
      </c>
      <c r="D26" s="125"/>
      <c r="E26" s="112" t="s">
        <v>79</v>
      </c>
      <c r="F26" s="119"/>
      <c r="G26" s="125"/>
      <c r="H26" s="127" t="s">
        <v>32</v>
      </c>
      <c r="I26" s="148"/>
      <c r="J26" s="112" t="s">
        <v>33</v>
      </c>
      <c r="K26" s="125"/>
      <c r="L26" s="112" t="s">
        <v>34</v>
      </c>
      <c r="M26" s="119"/>
      <c r="N26" s="119"/>
      <c r="O26" s="11"/>
      <c r="P26" s="10" t="s">
        <v>28</v>
      </c>
      <c r="Q26" s="5"/>
      <c r="R26" s="121">
        <f>J27/E27</f>
        <v>3.2857142857142855E-3</v>
      </c>
    </row>
    <row r="27" spans="1:18" ht="22.5" customHeight="1" thickBot="1" x14ac:dyDescent="0.35">
      <c r="A27" s="176"/>
      <c r="B27" s="177"/>
      <c r="C27" s="105"/>
      <c r="D27" s="126"/>
      <c r="E27" s="178">
        <v>105</v>
      </c>
      <c r="F27" s="179"/>
      <c r="G27" s="181"/>
      <c r="H27" s="178">
        <v>0.69</v>
      </c>
      <c r="I27" s="181"/>
      <c r="J27" s="178">
        <f>H27/2</f>
        <v>0.34499999999999997</v>
      </c>
      <c r="K27" s="181"/>
      <c r="L27" s="178"/>
      <c r="M27" s="179"/>
      <c r="N27" s="179"/>
      <c r="O27" s="45"/>
      <c r="P27" s="46" t="s">
        <v>35</v>
      </c>
      <c r="Q27" s="44"/>
      <c r="R27" s="180"/>
    </row>
    <row r="28" spans="1:18" ht="27.75" customHeight="1" x14ac:dyDescent="0.3">
      <c r="A28" s="150" t="s">
        <v>37</v>
      </c>
      <c r="B28" s="151" t="s">
        <v>8</v>
      </c>
      <c r="C28" s="152" t="s">
        <v>38</v>
      </c>
      <c r="D28" s="153"/>
      <c r="E28" s="152" t="s">
        <v>39</v>
      </c>
      <c r="F28" s="154"/>
      <c r="G28" s="153"/>
      <c r="H28" s="155" t="s">
        <v>40</v>
      </c>
      <c r="I28" s="155" t="s">
        <v>41</v>
      </c>
      <c r="J28" s="155"/>
      <c r="K28" s="155" t="s">
        <v>42</v>
      </c>
      <c r="L28" s="155"/>
      <c r="M28" s="155"/>
      <c r="N28" s="155"/>
      <c r="O28" s="155"/>
      <c r="P28" s="156" t="s">
        <v>43</v>
      </c>
      <c r="Q28" s="156"/>
      <c r="R28" s="157"/>
    </row>
    <row r="29" spans="1:18" ht="28.5" customHeight="1" x14ac:dyDescent="0.3">
      <c r="A29" s="146"/>
      <c r="B29" s="142"/>
      <c r="C29" s="105"/>
      <c r="D29" s="126"/>
      <c r="E29" s="105"/>
      <c r="F29" s="106"/>
      <c r="G29" s="126"/>
      <c r="H29" s="124"/>
      <c r="I29" s="124"/>
      <c r="J29" s="124"/>
      <c r="K29" s="124"/>
      <c r="L29" s="124"/>
      <c r="M29" s="124"/>
      <c r="N29" s="124"/>
      <c r="O29" s="124"/>
      <c r="P29" s="158"/>
      <c r="Q29" s="158"/>
      <c r="R29" s="159"/>
    </row>
    <row r="30" spans="1:18" ht="15.6" x14ac:dyDescent="0.3">
      <c r="A30" s="24" t="s">
        <v>44</v>
      </c>
      <c r="B30" s="13" t="s">
        <v>11</v>
      </c>
      <c r="C30" s="160" t="s">
        <v>27</v>
      </c>
      <c r="D30" s="161"/>
      <c r="E30" s="160">
        <f>E14</f>
        <v>21.478000000000002</v>
      </c>
      <c r="F30" s="120"/>
      <c r="G30" s="161"/>
      <c r="H30" s="13">
        <v>1</v>
      </c>
      <c r="I30" s="158">
        <f>M13</f>
        <v>1.2003631138091433</v>
      </c>
      <c r="J30" s="158"/>
      <c r="K30" s="158">
        <f>R14</f>
        <v>5.5888030254639315E-2</v>
      </c>
      <c r="L30" s="158"/>
      <c r="M30" s="158"/>
      <c r="N30" s="158"/>
      <c r="O30" s="158"/>
      <c r="P30" s="158" t="s">
        <v>45</v>
      </c>
      <c r="Q30" s="158"/>
      <c r="R30" s="159"/>
    </row>
    <row r="31" spans="1:18" ht="28.8" x14ac:dyDescent="0.3">
      <c r="A31" s="24" t="s">
        <v>28</v>
      </c>
      <c r="B31" s="14" t="str">
        <f>B16</f>
        <v>Weighing Balance</v>
      </c>
      <c r="C31" s="160" t="s">
        <v>30</v>
      </c>
      <c r="D31" s="161"/>
      <c r="E31" s="160">
        <f>E17</f>
        <v>5000</v>
      </c>
      <c r="F31" s="120"/>
      <c r="G31" s="161"/>
      <c r="H31" s="13">
        <v>1</v>
      </c>
      <c r="I31" s="158">
        <f>J17</f>
        <v>0.25</v>
      </c>
      <c r="J31" s="158"/>
      <c r="K31" s="158">
        <f>R16</f>
        <v>5.0000000000000002E-5</v>
      </c>
      <c r="L31" s="158"/>
      <c r="M31" s="158"/>
      <c r="N31" s="158"/>
      <c r="O31" s="158"/>
      <c r="P31" s="158" t="s">
        <v>46</v>
      </c>
      <c r="Q31" s="158"/>
      <c r="R31" s="159"/>
    </row>
    <row r="32" spans="1:18" x14ac:dyDescent="0.3">
      <c r="A32" s="24" t="s">
        <v>36</v>
      </c>
      <c r="B32" s="14" t="str">
        <f>B18</f>
        <v>Test Sieve</v>
      </c>
      <c r="C32" s="160" t="s">
        <v>30</v>
      </c>
      <c r="D32" s="161"/>
      <c r="E32" s="160">
        <f>E19</f>
        <v>20</v>
      </c>
      <c r="F32" s="120"/>
      <c r="G32" s="161"/>
      <c r="H32" s="13">
        <v>1</v>
      </c>
      <c r="I32" s="158">
        <f>J19</f>
        <v>6.8999999999999999E-3</v>
      </c>
      <c r="J32" s="158"/>
      <c r="K32" s="158">
        <f>R18</f>
        <v>3.4499999999999998E-4</v>
      </c>
      <c r="L32" s="158"/>
      <c r="M32" s="158"/>
      <c r="N32" s="158"/>
      <c r="O32" s="158"/>
      <c r="P32" s="158" t="s">
        <v>46</v>
      </c>
      <c r="Q32" s="158"/>
      <c r="R32" s="159"/>
    </row>
    <row r="33" spans="1:18" ht="48.75" customHeight="1" x14ac:dyDescent="0.3">
      <c r="A33" s="24" t="s">
        <v>59</v>
      </c>
      <c r="B33" s="14" t="str">
        <f>B20</f>
        <v>Test Sieve</v>
      </c>
      <c r="C33" s="160" t="s">
        <v>30</v>
      </c>
      <c r="D33" s="161"/>
      <c r="E33" s="160">
        <f>E21</f>
        <v>12.5</v>
      </c>
      <c r="F33" s="120"/>
      <c r="G33" s="161"/>
      <c r="H33" s="13">
        <v>1</v>
      </c>
      <c r="I33" s="158">
        <f>J21</f>
        <v>6.8999999999999999E-3</v>
      </c>
      <c r="J33" s="158"/>
      <c r="K33" s="158">
        <f>R20</f>
        <v>5.5199999999999997E-4</v>
      </c>
      <c r="L33" s="158"/>
      <c r="M33" s="158"/>
      <c r="N33" s="158"/>
      <c r="O33" s="158"/>
      <c r="P33" s="158" t="s">
        <v>46</v>
      </c>
      <c r="Q33" s="158"/>
      <c r="R33" s="159"/>
    </row>
    <row r="34" spans="1:18" ht="52.5" customHeight="1" x14ac:dyDescent="0.3">
      <c r="A34" s="24" t="s">
        <v>60</v>
      </c>
      <c r="B34" s="14" t="str">
        <f>B22</f>
        <v>Test Sieve</v>
      </c>
      <c r="C34" s="160" t="s">
        <v>30</v>
      </c>
      <c r="D34" s="161"/>
      <c r="E34" s="160">
        <f>E23</f>
        <v>10</v>
      </c>
      <c r="F34" s="120"/>
      <c r="G34" s="161"/>
      <c r="H34" s="13">
        <v>1</v>
      </c>
      <c r="I34" s="158">
        <f>J23</f>
        <v>6.8999999999999999E-3</v>
      </c>
      <c r="J34" s="158"/>
      <c r="K34" s="158">
        <f>R22</f>
        <v>6.8999999999999997E-4</v>
      </c>
      <c r="L34" s="158"/>
      <c r="M34" s="158"/>
      <c r="N34" s="158"/>
      <c r="O34" s="158"/>
      <c r="P34" s="158" t="s">
        <v>46</v>
      </c>
      <c r="Q34" s="158"/>
      <c r="R34" s="159"/>
    </row>
    <row r="35" spans="1:18" x14ac:dyDescent="0.3">
      <c r="A35" s="24" t="s">
        <v>91</v>
      </c>
      <c r="B35" s="14" t="str">
        <f>B24</f>
        <v>Test Sieve</v>
      </c>
      <c r="C35" s="160" t="s">
        <v>30</v>
      </c>
      <c r="D35" s="161"/>
      <c r="E35" s="160">
        <f>E25</f>
        <v>1.7</v>
      </c>
      <c r="F35" s="120"/>
      <c r="G35" s="161"/>
      <c r="H35" s="13">
        <v>1</v>
      </c>
      <c r="I35" s="158">
        <f>J25</f>
        <v>1.65E-3</v>
      </c>
      <c r="J35" s="158"/>
      <c r="K35" s="158">
        <f>R24</f>
        <v>9.7058823529411762E-4</v>
      </c>
      <c r="L35" s="158"/>
      <c r="M35" s="158"/>
      <c r="N35" s="158"/>
      <c r="O35" s="158"/>
      <c r="P35" s="158" t="s">
        <v>46</v>
      </c>
      <c r="Q35" s="158"/>
      <c r="R35" s="159"/>
    </row>
    <row r="36" spans="1:18" ht="15" thickBot="1" x14ac:dyDescent="0.35">
      <c r="A36" s="47" t="s">
        <v>92</v>
      </c>
      <c r="B36" s="48" t="str">
        <f>B26</f>
        <v>Hot Air Oven</v>
      </c>
      <c r="C36" s="182" t="s">
        <v>30</v>
      </c>
      <c r="D36" s="183"/>
      <c r="E36" s="182">
        <f>E27</f>
        <v>105</v>
      </c>
      <c r="F36" s="184"/>
      <c r="G36" s="183"/>
      <c r="H36" s="49">
        <v>1</v>
      </c>
      <c r="I36" s="185">
        <f>J27</f>
        <v>0.34499999999999997</v>
      </c>
      <c r="J36" s="185"/>
      <c r="K36" s="185">
        <f>R26</f>
        <v>3.2857142857142855E-3</v>
      </c>
      <c r="L36" s="185"/>
      <c r="M36" s="185"/>
      <c r="N36" s="185"/>
      <c r="O36" s="185"/>
      <c r="P36" s="185" t="s">
        <v>46</v>
      </c>
      <c r="Q36" s="185"/>
      <c r="R36" s="186"/>
    </row>
    <row r="37" spans="1:18" ht="18.75" customHeight="1" x14ac:dyDescent="0.3">
      <c r="A37" s="162" t="s">
        <v>47</v>
      </c>
      <c r="B37" s="162"/>
      <c r="C37" s="163" t="s">
        <v>48</v>
      </c>
      <c r="D37" s="163"/>
      <c r="E37" s="163"/>
      <c r="F37" s="163"/>
      <c r="G37" s="163"/>
      <c r="H37" s="163"/>
      <c r="I37" s="163"/>
      <c r="J37" s="163"/>
      <c r="K37" s="163"/>
      <c r="L37" s="104"/>
      <c r="M37" s="104"/>
      <c r="N37" s="104"/>
      <c r="O37" s="104"/>
      <c r="P37" s="104"/>
      <c r="Q37" s="104"/>
      <c r="R37" s="104"/>
    </row>
    <row r="38" spans="1:18" x14ac:dyDescent="0.3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</row>
    <row r="39" spans="1:18" x14ac:dyDescent="0.3">
      <c r="A39" s="104"/>
      <c r="B39" s="104"/>
      <c r="C39" s="164">
        <f>SQRT(K30^2+K31^2+K32^2+K33^2+K34^2+K35^2+K36^2)</f>
        <v>5.6001001907406249E-2</v>
      </c>
      <c r="D39" s="164"/>
      <c r="E39" s="164"/>
      <c r="F39" s="164"/>
      <c r="G39" s="164"/>
      <c r="H39" s="164"/>
      <c r="I39" s="164"/>
      <c r="J39" s="164"/>
      <c r="K39" s="164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">
      <c r="A42" s="15"/>
      <c r="B42" s="104" t="s">
        <v>49</v>
      </c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</row>
    <row r="43" spans="1:18" x14ac:dyDescent="0.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</row>
    <row r="44" spans="1:18" x14ac:dyDescent="0.3">
      <c r="A44" s="104"/>
      <c r="B44" s="104"/>
      <c r="C44" s="7"/>
      <c r="D44" s="104">
        <f>C39</f>
        <v>5.6001001907406249E-2</v>
      </c>
      <c r="E44" s="104"/>
      <c r="F44" s="104"/>
      <c r="G44" s="7" t="s">
        <v>50</v>
      </c>
      <c r="H44" s="7"/>
      <c r="I44" s="7">
        <f>C39*2</f>
        <v>0.1120020038148125</v>
      </c>
      <c r="J44" s="7"/>
      <c r="K44" s="7"/>
      <c r="L44" s="104"/>
      <c r="M44" s="104"/>
      <c r="N44" s="104"/>
      <c r="O44" s="104"/>
      <c r="P44" s="104"/>
      <c r="Q44" s="104"/>
      <c r="R44" s="104"/>
    </row>
    <row r="45" spans="1:18" x14ac:dyDescent="0.3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</row>
    <row r="46" spans="1:18" x14ac:dyDescent="0.3">
      <c r="A46" s="164" t="s">
        <v>51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04"/>
      <c r="M46" s="104"/>
      <c r="N46" s="104"/>
      <c r="O46" s="104"/>
      <c r="P46" s="104"/>
      <c r="Q46" s="104"/>
      <c r="R46" s="104"/>
    </row>
    <row r="47" spans="1:18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3">
      <c r="A48" s="104"/>
      <c r="B48" s="104"/>
      <c r="C48" s="7"/>
      <c r="D48" s="104">
        <f>I44</f>
        <v>0.1120020038148125</v>
      </c>
      <c r="E48" s="104"/>
      <c r="F48" t="s">
        <v>52</v>
      </c>
      <c r="G48" s="7">
        <f>E14</f>
        <v>21.478000000000002</v>
      </c>
      <c r="H48" s="7"/>
      <c r="I48" s="36">
        <f>D48*G48</f>
        <v>2.405579037934543</v>
      </c>
      <c r="J48" s="7"/>
      <c r="K48" s="7"/>
      <c r="L48" s="104"/>
      <c r="M48" s="104"/>
      <c r="N48" s="104"/>
      <c r="O48" s="104"/>
      <c r="P48" s="104"/>
      <c r="Q48" s="104"/>
      <c r="R48" s="104"/>
    </row>
    <row r="49" spans="1:18" x14ac:dyDescent="0.3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</row>
    <row r="50" spans="1:18" x14ac:dyDescent="0.3">
      <c r="A50" s="165" t="s">
        <v>53</v>
      </c>
      <c r="B50" s="165"/>
      <c r="C50" s="40">
        <f>I48</f>
        <v>2.405579037934543</v>
      </c>
      <c r="D50" s="26" t="s">
        <v>54</v>
      </c>
      <c r="F50" s="17"/>
      <c r="G50" s="17"/>
      <c r="H50" s="31">
        <f>E30</f>
        <v>21.478000000000002</v>
      </c>
      <c r="K50" s="15"/>
      <c r="L50" s="104"/>
      <c r="M50" s="104"/>
      <c r="N50" s="104"/>
      <c r="O50" s="104"/>
      <c r="P50" s="104"/>
      <c r="Q50" s="104"/>
      <c r="R50" s="104"/>
    </row>
    <row r="51" spans="1:18" x14ac:dyDescent="0.3">
      <c r="A51" s="17" t="s">
        <v>55</v>
      </c>
      <c r="B51" s="15"/>
      <c r="C51" s="29" t="s">
        <v>63</v>
      </c>
      <c r="D51" s="39">
        <f>C50</f>
        <v>2.405579037934543</v>
      </c>
      <c r="E51" s="30" t="s">
        <v>64</v>
      </c>
      <c r="F51" s="34">
        <f>H50</f>
        <v>21.478000000000002</v>
      </c>
      <c r="G51" s="18" t="s">
        <v>68</v>
      </c>
      <c r="H51" s="17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3">
      <c r="A52" s="15" t="s">
        <v>56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5"/>
      <c r="Q52" s="15"/>
      <c r="R52" s="15"/>
    </row>
    <row r="53" spans="1:18" x14ac:dyDescent="0.3">
      <c r="A53" s="1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5"/>
      <c r="Q53" s="15"/>
      <c r="R53" s="15"/>
    </row>
    <row r="54" spans="1:18" x14ac:dyDescent="0.3">
      <c r="A54" s="1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5"/>
      <c r="Q54" s="15"/>
      <c r="R54" s="15"/>
    </row>
    <row r="55" spans="1:18" x14ac:dyDescent="0.3">
      <c r="A55" s="166" t="s">
        <v>57</v>
      </c>
      <c r="B55" s="166"/>
      <c r="C55" s="16"/>
      <c r="D55" s="104"/>
      <c r="E55" s="104"/>
      <c r="F55" s="104"/>
      <c r="G55" s="104"/>
      <c r="H55" s="104"/>
      <c r="I55" s="104"/>
      <c r="J55" s="104"/>
      <c r="K55" s="104"/>
      <c r="L55" s="166" t="s">
        <v>58</v>
      </c>
      <c r="M55" s="166"/>
      <c r="N55" s="166"/>
      <c r="O55" s="166"/>
      <c r="P55" s="166"/>
      <c r="Q55" s="166"/>
      <c r="R55" s="166"/>
    </row>
  </sheetData>
  <mergeCells count="182">
    <mergeCell ref="A49:R49"/>
    <mergeCell ref="A50:B50"/>
    <mergeCell ref="L50:R50"/>
    <mergeCell ref="A55:B55"/>
    <mergeCell ref="D55:K55"/>
    <mergeCell ref="L55:R55"/>
    <mergeCell ref="A45:R45"/>
    <mergeCell ref="A46:K46"/>
    <mergeCell ref="L46:R46"/>
    <mergeCell ref="A48:B48"/>
    <mergeCell ref="D48:E48"/>
    <mergeCell ref="L48:R48"/>
    <mergeCell ref="A40:R40"/>
    <mergeCell ref="B42:K42"/>
    <mergeCell ref="L42:R42"/>
    <mergeCell ref="A43:R43"/>
    <mergeCell ref="A44:B44"/>
    <mergeCell ref="D44:F44"/>
    <mergeCell ref="L44:R44"/>
    <mergeCell ref="A37:B37"/>
    <mergeCell ref="C37:K37"/>
    <mergeCell ref="L37:R37"/>
    <mergeCell ref="A38:R38"/>
    <mergeCell ref="A39:B39"/>
    <mergeCell ref="C39:K39"/>
    <mergeCell ref="L39:R39"/>
    <mergeCell ref="C35:D35"/>
    <mergeCell ref="E35:G35"/>
    <mergeCell ref="I35:J35"/>
    <mergeCell ref="K35:O35"/>
    <mergeCell ref="P35:R35"/>
    <mergeCell ref="C36:D36"/>
    <mergeCell ref="E36:G36"/>
    <mergeCell ref="I36:J36"/>
    <mergeCell ref="K36:O36"/>
    <mergeCell ref="P36:R36"/>
    <mergeCell ref="C33:D33"/>
    <mergeCell ref="E33:G33"/>
    <mergeCell ref="I33:J33"/>
    <mergeCell ref="K33:O33"/>
    <mergeCell ref="P33:R33"/>
    <mergeCell ref="C34:D34"/>
    <mergeCell ref="E34:G34"/>
    <mergeCell ref="I34:J34"/>
    <mergeCell ref="K34:O34"/>
    <mergeCell ref="P34:R34"/>
    <mergeCell ref="C31:D31"/>
    <mergeCell ref="E31:G31"/>
    <mergeCell ref="I31:J31"/>
    <mergeCell ref="K31:O31"/>
    <mergeCell ref="P31:R31"/>
    <mergeCell ref="C32:D32"/>
    <mergeCell ref="E32:G32"/>
    <mergeCell ref="I32:J32"/>
    <mergeCell ref="K32:O32"/>
    <mergeCell ref="P32:R32"/>
    <mergeCell ref="K28:O29"/>
    <mergeCell ref="P28:R29"/>
    <mergeCell ref="C30:D30"/>
    <mergeCell ref="E30:G30"/>
    <mergeCell ref="I30:J30"/>
    <mergeCell ref="K30:O30"/>
    <mergeCell ref="P30:R30"/>
    <mergeCell ref="L26:N27"/>
    <mergeCell ref="R26:R27"/>
    <mergeCell ref="E27:G27"/>
    <mergeCell ref="H27:I27"/>
    <mergeCell ref="J27:K27"/>
    <mergeCell ref="J26:K26"/>
    <mergeCell ref="A28:A29"/>
    <mergeCell ref="B28:B29"/>
    <mergeCell ref="C28:D29"/>
    <mergeCell ref="E28:G29"/>
    <mergeCell ref="H28:H29"/>
    <mergeCell ref="A26:A27"/>
    <mergeCell ref="B26:B27"/>
    <mergeCell ref="C26:D27"/>
    <mergeCell ref="E26:G26"/>
    <mergeCell ref="H26:I26"/>
    <mergeCell ref="I28:J29"/>
    <mergeCell ref="L24:N25"/>
    <mergeCell ref="R24:R25"/>
    <mergeCell ref="E25:G25"/>
    <mergeCell ref="H25:I25"/>
    <mergeCell ref="J25:K25"/>
    <mergeCell ref="L22:N23"/>
    <mergeCell ref="R22:R23"/>
    <mergeCell ref="E23:G23"/>
    <mergeCell ref="H23:I23"/>
    <mergeCell ref="J23:K23"/>
    <mergeCell ref="J22:K22"/>
    <mergeCell ref="H19:I19"/>
    <mergeCell ref="J19:K19"/>
    <mergeCell ref="A24:A25"/>
    <mergeCell ref="B24:B25"/>
    <mergeCell ref="C24:D25"/>
    <mergeCell ref="E24:G24"/>
    <mergeCell ref="H24:I24"/>
    <mergeCell ref="A22:A23"/>
    <mergeCell ref="B22:B23"/>
    <mergeCell ref="C22:D23"/>
    <mergeCell ref="E22:G22"/>
    <mergeCell ref="H22:I22"/>
    <mergeCell ref="J24:K24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</mergeCells>
  <pageMargins left="0.11811023622047245" right="0.11811023622047245" top="0.98425196850393704" bottom="0.74803149606299213" header="0.31496062992125984" footer="0.31496062992125984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A9F7F-BBB1-41E9-9CF4-80074131959C}">
  <dimension ref="A1:R52"/>
  <sheetViews>
    <sheetView view="pageBreakPreview" zoomScale="85" zoomScaleNormal="100" zoomScaleSheetLayoutView="85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4.5546875" customWidth="1"/>
    <col min="5" max="5" width="2.88671875" customWidth="1"/>
    <col min="6" max="6" width="5.5546875" customWidth="1"/>
    <col min="7" max="7" width="9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97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94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7.5320000000000009</v>
      </c>
      <c r="O7" s="3"/>
      <c r="P7" s="2">
        <f>SQRT(N7)</f>
        <v>2.7444489428663088</v>
      </c>
      <c r="Q7" s="3"/>
      <c r="R7" s="101">
        <f>P7/P8</f>
        <v>1.3722244714331544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07">
        <v>18</v>
      </c>
      <c r="F9" s="107"/>
      <c r="G9" s="107"/>
      <c r="H9" s="13">
        <f>E14-E9</f>
        <v>-2.4400000000000013</v>
      </c>
      <c r="I9" s="4">
        <f t="shared" ref="I9:I13" si="0">H9*H9</f>
        <v>5.953600000000006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07">
        <v>15</v>
      </c>
      <c r="F10" s="107"/>
      <c r="G10" s="107"/>
      <c r="H10" s="13">
        <f>E14-E10</f>
        <v>0.55999999999999872</v>
      </c>
      <c r="I10" s="6">
        <f t="shared" si="0"/>
        <v>0.31359999999999855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07">
        <v>15</v>
      </c>
      <c r="F11" s="107"/>
      <c r="G11" s="107"/>
      <c r="H11" s="13">
        <f>E14-E11</f>
        <v>0.55999999999999872</v>
      </c>
      <c r="I11" s="6">
        <f t="shared" si="0"/>
        <v>0.31359999999999855</v>
      </c>
      <c r="J11" s="103"/>
      <c r="K11" s="104"/>
      <c r="L11" s="7"/>
      <c r="M11" s="106">
        <f>R7</f>
        <v>1.3722244714331544</v>
      </c>
      <c r="N11" s="106"/>
      <c r="O11" s="106"/>
      <c r="P11" s="106"/>
      <c r="Q11" s="7"/>
      <c r="R11" s="23">
        <f>M11</f>
        <v>1.3722244714331544</v>
      </c>
    </row>
    <row r="12" spans="1:18" x14ac:dyDescent="0.3">
      <c r="A12" s="110"/>
      <c r="B12" s="103"/>
      <c r="C12" s="115"/>
      <c r="D12" s="116"/>
      <c r="E12" s="107">
        <v>15.1</v>
      </c>
      <c r="F12" s="107"/>
      <c r="G12" s="107"/>
      <c r="H12" s="13">
        <f>E14-E12</f>
        <v>0.45999999999999908</v>
      </c>
      <c r="I12" s="6">
        <f t="shared" si="0"/>
        <v>0.21159999999999915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07">
        <v>14.7</v>
      </c>
      <c r="F13" s="107"/>
      <c r="G13" s="107"/>
      <c r="H13" s="13">
        <f>(E13-E14)</f>
        <v>-0.85999999999999943</v>
      </c>
      <c r="I13" s="8">
        <f t="shared" si="0"/>
        <v>0.73959999999999904</v>
      </c>
      <c r="J13" s="105"/>
      <c r="K13" s="106"/>
      <c r="L13" s="9"/>
      <c r="M13" s="106">
        <f>R11/R12</f>
        <v>0.6136960963475645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32">
        <f>AVERAGE(E9:E13)</f>
        <v>15.559999999999999</v>
      </c>
      <c r="F14" s="133"/>
      <c r="G14" s="134"/>
      <c r="H14" s="112" t="s">
        <v>24</v>
      </c>
      <c r="I14" s="138">
        <f>I9+I10+I11+I12+I13</f>
        <v>7.5320000000000009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0.6136960963475645</v>
      </c>
      <c r="Q14" s="5"/>
      <c r="R14" s="121">
        <f>P14/P15</f>
        <v>3.9440623158583842E-2</v>
      </c>
    </row>
    <row r="15" spans="1:18" x14ac:dyDescent="0.3">
      <c r="A15" s="111"/>
      <c r="B15" s="106"/>
      <c r="C15" s="130"/>
      <c r="D15" s="131"/>
      <c r="E15" s="135"/>
      <c r="F15" s="136"/>
      <c r="G15" s="137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15.559999999999999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5.0000000000000001E-4</v>
      </c>
    </row>
    <row r="17" spans="1:18" x14ac:dyDescent="0.3">
      <c r="A17" s="123"/>
      <c r="B17" s="124"/>
      <c r="C17" s="105"/>
      <c r="D17" s="126"/>
      <c r="E17" s="105">
        <v>500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5.5199999999999997E-4</v>
      </c>
    </row>
    <row r="19" spans="1:18" x14ac:dyDescent="0.3">
      <c r="A19" s="123"/>
      <c r="B19" s="124"/>
      <c r="C19" s="105"/>
      <c r="D19" s="126"/>
      <c r="E19" s="105">
        <v>12.5</v>
      </c>
      <c r="F19" s="106"/>
      <c r="G19" s="126"/>
      <c r="H19" s="174">
        <v>1.38E-2</v>
      </c>
      <c r="I19" s="175"/>
      <c r="J19" s="105">
        <f>H19/2</f>
        <v>6.8999999999999999E-3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8" customHeight="1" x14ac:dyDescent="0.3">
      <c r="A20" s="146" t="s">
        <v>59</v>
      </c>
      <c r="B20" s="147" t="s">
        <v>77</v>
      </c>
      <c r="C20" s="112" t="s">
        <v>30</v>
      </c>
      <c r="D20" s="125"/>
      <c r="E20" s="112" t="s">
        <v>96</v>
      </c>
      <c r="F20" s="119"/>
      <c r="G20" s="125"/>
      <c r="H20" s="127" t="s">
        <v>32</v>
      </c>
      <c r="I20" s="14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1.5900000000000001E-3</v>
      </c>
    </row>
    <row r="21" spans="1:18" ht="24.75" customHeight="1" x14ac:dyDescent="0.3">
      <c r="A21" s="140"/>
      <c r="B21" s="142"/>
      <c r="C21" s="105"/>
      <c r="D21" s="126"/>
      <c r="E21" s="105">
        <v>10</v>
      </c>
      <c r="F21" s="106"/>
      <c r="G21" s="126"/>
      <c r="H21" s="105">
        <v>3.1800000000000002E-2</v>
      </c>
      <c r="I21" s="126"/>
      <c r="J21" s="105">
        <f>H21/2</f>
        <v>1.5900000000000001E-2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8" customHeight="1" x14ac:dyDescent="0.3">
      <c r="A22" s="146" t="s">
        <v>60</v>
      </c>
      <c r="B22" s="147" t="s">
        <v>77</v>
      </c>
      <c r="C22" s="112" t="s">
        <v>30</v>
      </c>
      <c r="D22" s="125"/>
      <c r="E22" s="112" t="s">
        <v>78</v>
      </c>
      <c r="F22" s="119"/>
      <c r="G22" s="125"/>
      <c r="H22" s="127" t="s">
        <v>32</v>
      </c>
      <c r="I22" s="14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2.9237288135593223E-3</v>
      </c>
    </row>
    <row r="23" spans="1:18" ht="28.5" customHeight="1" x14ac:dyDescent="0.3">
      <c r="A23" s="140"/>
      <c r="B23" s="142"/>
      <c r="C23" s="105"/>
      <c r="D23" s="126"/>
      <c r="E23" s="105">
        <v>2.36</v>
      </c>
      <c r="F23" s="106"/>
      <c r="G23" s="126"/>
      <c r="H23" s="105">
        <v>1.38E-2</v>
      </c>
      <c r="I23" s="126"/>
      <c r="J23" s="105">
        <f>H23/2</f>
        <v>6.8999999999999999E-3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22.5" customHeight="1" x14ac:dyDescent="0.3">
      <c r="A24" s="146" t="s">
        <v>92</v>
      </c>
      <c r="B24" s="147" t="s">
        <v>69</v>
      </c>
      <c r="C24" s="112" t="s">
        <v>30</v>
      </c>
      <c r="D24" s="125"/>
      <c r="E24" s="112" t="s">
        <v>79</v>
      </c>
      <c r="F24" s="119"/>
      <c r="G24" s="125"/>
      <c r="H24" s="127" t="s">
        <v>32</v>
      </c>
      <c r="I24" s="148"/>
      <c r="J24" s="112" t="s">
        <v>33</v>
      </c>
      <c r="K24" s="125"/>
      <c r="L24" s="112" t="s">
        <v>34</v>
      </c>
      <c r="M24" s="119"/>
      <c r="N24" s="119"/>
      <c r="O24" s="11"/>
      <c r="P24" s="10" t="s">
        <v>28</v>
      </c>
      <c r="Q24" s="5"/>
      <c r="R24" s="121">
        <f>J25/E25</f>
        <v>3.2857142857142855E-3</v>
      </c>
    </row>
    <row r="25" spans="1:18" ht="22.5" customHeight="1" thickBot="1" x14ac:dyDescent="0.35">
      <c r="A25" s="176"/>
      <c r="B25" s="177"/>
      <c r="C25" s="105"/>
      <c r="D25" s="126"/>
      <c r="E25" s="178">
        <v>105</v>
      </c>
      <c r="F25" s="179"/>
      <c r="G25" s="181"/>
      <c r="H25" s="178">
        <v>0.69</v>
      </c>
      <c r="I25" s="181"/>
      <c r="J25" s="178">
        <f>H25/2</f>
        <v>0.34499999999999997</v>
      </c>
      <c r="K25" s="181"/>
      <c r="L25" s="178"/>
      <c r="M25" s="179"/>
      <c r="N25" s="179"/>
      <c r="O25" s="45"/>
      <c r="P25" s="46" t="s">
        <v>35</v>
      </c>
      <c r="Q25" s="44"/>
      <c r="R25" s="180"/>
    </row>
    <row r="26" spans="1:18" ht="27.75" customHeight="1" x14ac:dyDescent="0.3">
      <c r="A26" s="150" t="s">
        <v>37</v>
      </c>
      <c r="B26" s="151" t="s">
        <v>8</v>
      </c>
      <c r="C26" s="152" t="s">
        <v>38</v>
      </c>
      <c r="D26" s="153"/>
      <c r="E26" s="152" t="s">
        <v>39</v>
      </c>
      <c r="F26" s="154"/>
      <c r="G26" s="153"/>
      <c r="H26" s="155" t="s">
        <v>40</v>
      </c>
      <c r="I26" s="155" t="s">
        <v>41</v>
      </c>
      <c r="J26" s="155"/>
      <c r="K26" s="155" t="s">
        <v>42</v>
      </c>
      <c r="L26" s="155"/>
      <c r="M26" s="155"/>
      <c r="N26" s="155"/>
      <c r="O26" s="155"/>
      <c r="P26" s="156" t="s">
        <v>43</v>
      </c>
      <c r="Q26" s="156"/>
      <c r="R26" s="157"/>
    </row>
    <row r="27" spans="1:18" ht="28.5" customHeight="1" x14ac:dyDescent="0.3">
      <c r="A27" s="146"/>
      <c r="B27" s="142"/>
      <c r="C27" s="105"/>
      <c r="D27" s="126"/>
      <c r="E27" s="105"/>
      <c r="F27" s="106"/>
      <c r="G27" s="126"/>
      <c r="H27" s="124"/>
      <c r="I27" s="124"/>
      <c r="J27" s="124"/>
      <c r="K27" s="124"/>
      <c r="L27" s="124"/>
      <c r="M27" s="124"/>
      <c r="N27" s="124"/>
      <c r="O27" s="124"/>
      <c r="P27" s="158"/>
      <c r="Q27" s="158"/>
      <c r="R27" s="159"/>
    </row>
    <row r="28" spans="1:18" ht="15.6" x14ac:dyDescent="0.3">
      <c r="A28" s="24" t="s">
        <v>44</v>
      </c>
      <c r="B28" s="13" t="s">
        <v>11</v>
      </c>
      <c r="C28" s="160" t="s">
        <v>27</v>
      </c>
      <c r="D28" s="161"/>
      <c r="E28" s="160">
        <f>E14</f>
        <v>15.559999999999999</v>
      </c>
      <c r="F28" s="120"/>
      <c r="G28" s="161"/>
      <c r="H28" s="13">
        <v>1</v>
      </c>
      <c r="I28" s="158">
        <f>M13</f>
        <v>0.6136960963475645</v>
      </c>
      <c r="J28" s="158"/>
      <c r="K28" s="158">
        <f>R14</f>
        <v>3.9440623158583842E-2</v>
      </c>
      <c r="L28" s="158"/>
      <c r="M28" s="158"/>
      <c r="N28" s="158"/>
      <c r="O28" s="158"/>
      <c r="P28" s="158" t="s">
        <v>45</v>
      </c>
      <c r="Q28" s="158"/>
      <c r="R28" s="159"/>
    </row>
    <row r="29" spans="1:18" ht="28.8" x14ac:dyDescent="0.3">
      <c r="A29" s="24" t="s">
        <v>28</v>
      </c>
      <c r="B29" s="14" t="str">
        <f>B16</f>
        <v>Weighing Balance</v>
      </c>
      <c r="C29" s="160" t="s">
        <v>30</v>
      </c>
      <c r="D29" s="161"/>
      <c r="E29" s="160">
        <f>E17</f>
        <v>500</v>
      </c>
      <c r="F29" s="120"/>
      <c r="G29" s="161"/>
      <c r="H29" s="13">
        <v>1</v>
      </c>
      <c r="I29" s="158">
        <f>J17</f>
        <v>0.25</v>
      </c>
      <c r="J29" s="158"/>
      <c r="K29" s="158">
        <f>R16</f>
        <v>5.0000000000000001E-4</v>
      </c>
      <c r="L29" s="158"/>
      <c r="M29" s="158"/>
      <c r="N29" s="158"/>
      <c r="O29" s="158"/>
      <c r="P29" s="158" t="s">
        <v>46</v>
      </c>
      <c r="Q29" s="158"/>
      <c r="R29" s="159"/>
    </row>
    <row r="30" spans="1:18" ht="20.25" customHeight="1" x14ac:dyDescent="0.3">
      <c r="A30" s="24" t="s">
        <v>36</v>
      </c>
      <c r="B30" s="14" t="str">
        <f>B18</f>
        <v>Test Sieve</v>
      </c>
      <c r="C30" s="160" t="s">
        <v>30</v>
      </c>
      <c r="D30" s="161"/>
      <c r="E30" s="160">
        <f>E19</f>
        <v>12.5</v>
      </c>
      <c r="F30" s="120"/>
      <c r="G30" s="161"/>
      <c r="H30" s="13">
        <v>1</v>
      </c>
      <c r="I30" s="158">
        <f>J19</f>
        <v>6.8999999999999999E-3</v>
      </c>
      <c r="J30" s="158"/>
      <c r="K30" s="158">
        <f>R18</f>
        <v>5.5199999999999997E-4</v>
      </c>
      <c r="L30" s="158"/>
      <c r="M30" s="158"/>
      <c r="N30" s="158"/>
      <c r="O30" s="158"/>
      <c r="P30" s="158" t="s">
        <v>46</v>
      </c>
      <c r="Q30" s="158"/>
      <c r="R30" s="159"/>
    </row>
    <row r="31" spans="1:18" ht="21" customHeight="1" x14ac:dyDescent="0.3">
      <c r="A31" s="24" t="s">
        <v>59</v>
      </c>
      <c r="B31" s="14" t="str">
        <f>B20</f>
        <v>Test Sieve</v>
      </c>
      <c r="C31" s="160" t="s">
        <v>30</v>
      </c>
      <c r="D31" s="161"/>
      <c r="E31" s="160">
        <f>E21</f>
        <v>10</v>
      </c>
      <c r="F31" s="120"/>
      <c r="G31" s="161"/>
      <c r="H31" s="13">
        <v>1</v>
      </c>
      <c r="I31" s="158">
        <f>J21</f>
        <v>1.5900000000000001E-2</v>
      </c>
      <c r="J31" s="158"/>
      <c r="K31" s="158">
        <f>R20</f>
        <v>1.5900000000000001E-3</v>
      </c>
      <c r="L31" s="158"/>
      <c r="M31" s="158"/>
      <c r="N31" s="158"/>
      <c r="O31" s="158"/>
      <c r="P31" s="158" t="s">
        <v>46</v>
      </c>
      <c r="Q31" s="158"/>
      <c r="R31" s="159"/>
    </row>
    <row r="32" spans="1:18" ht="18.75" customHeight="1" x14ac:dyDescent="0.3">
      <c r="A32" s="24" t="s">
        <v>60</v>
      </c>
      <c r="B32" s="14" t="str">
        <f>B22</f>
        <v>Test Sieve</v>
      </c>
      <c r="C32" s="160" t="s">
        <v>30</v>
      </c>
      <c r="D32" s="161"/>
      <c r="E32" s="160">
        <f>E23</f>
        <v>2.36</v>
      </c>
      <c r="F32" s="120"/>
      <c r="G32" s="161"/>
      <c r="H32" s="13">
        <v>1</v>
      </c>
      <c r="I32" s="158">
        <f>J23</f>
        <v>6.8999999999999999E-3</v>
      </c>
      <c r="J32" s="158"/>
      <c r="K32" s="158">
        <f>R22</f>
        <v>2.9237288135593223E-3</v>
      </c>
      <c r="L32" s="158"/>
      <c r="M32" s="158"/>
      <c r="N32" s="158"/>
      <c r="O32" s="158"/>
      <c r="P32" s="158" t="s">
        <v>46</v>
      </c>
      <c r="Q32" s="158"/>
      <c r="R32" s="159"/>
    </row>
    <row r="33" spans="1:18" ht="19.5" customHeight="1" thickBot="1" x14ac:dyDescent="0.35">
      <c r="A33" s="47" t="s">
        <v>92</v>
      </c>
      <c r="B33" s="48" t="str">
        <f>B24</f>
        <v>Hot Air Oven</v>
      </c>
      <c r="C33" s="182" t="s">
        <v>30</v>
      </c>
      <c r="D33" s="183"/>
      <c r="E33" s="182">
        <f>E25</f>
        <v>105</v>
      </c>
      <c r="F33" s="184"/>
      <c r="G33" s="183"/>
      <c r="H33" s="49">
        <v>1</v>
      </c>
      <c r="I33" s="185">
        <f>J25</f>
        <v>0.34499999999999997</v>
      </c>
      <c r="J33" s="185"/>
      <c r="K33" s="185">
        <f>R24</f>
        <v>3.2857142857142855E-3</v>
      </c>
      <c r="L33" s="185"/>
      <c r="M33" s="185"/>
      <c r="N33" s="185"/>
      <c r="O33" s="185"/>
      <c r="P33" s="185" t="s">
        <v>46</v>
      </c>
      <c r="Q33" s="185"/>
      <c r="R33" s="186"/>
    </row>
    <row r="34" spans="1:18" ht="18.75" customHeight="1" x14ac:dyDescent="0.3">
      <c r="A34" s="162" t="s">
        <v>47</v>
      </c>
      <c r="B34" s="162"/>
      <c r="C34" s="163" t="s">
        <v>48</v>
      </c>
      <c r="D34" s="163"/>
      <c r="E34" s="163"/>
      <c r="F34" s="163"/>
      <c r="G34" s="163"/>
      <c r="H34" s="163"/>
      <c r="I34" s="163"/>
      <c r="J34" s="163"/>
      <c r="K34" s="163"/>
      <c r="L34" s="104"/>
      <c r="M34" s="104"/>
      <c r="N34" s="104"/>
      <c r="O34" s="104"/>
      <c r="P34" s="104"/>
      <c r="Q34" s="104"/>
      <c r="R34" s="104"/>
    </row>
    <row r="35" spans="1:18" x14ac:dyDescent="0.3">
      <c r="A35" s="104"/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</row>
    <row r="36" spans="1:18" x14ac:dyDescent="0.3">
      <c r="A36" s="104"/>
      <c r="B36" s="104"/>
      <c r="C36" s="164">
        <f>SQRT(K28^2+K29^2+K30^2+K31^2+K32^2+K33^2)</f>
        <v>3.9723918080672806E-2</v>
      </c>
      <c r="D36" s="164"/>
      <c r="E36" s="164"/>
      <c r="F36" s="164"/>
      <c r="G36" s="164"/>
      <c r="H36" s="164"/>
      <c r="I36" s="164"/>
      <c r="J36" s="164"/>
      <c r="K36" s="164"/>
      <c r="L36" s="104"/>
      <c r="M36" s="104"/>
      <c r="N36" s="104"/>
      <c r="O36" s="104"/>
      <c r="P36" s="104"/>
      <c r="Q36" s="104"/>
      <c r="R36" s="104"/>
    </row>
    <row r="37" spans="1:18" x14ac:dyDescent="0.3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3">
      <c r="A39" s="15"/>
      <c r="B39" s="104" t="s">
        <v>49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104"/>
      <c r="B41" s="104"/>
      <c r="C41" s="7"/>
      <c r="D41" s="104">
        <f>C36</f>
        <v>3.9723918080672806E-2</v>
      </c>
      <c r="E41" s="104"/>
      <c r="F41" s="104"/>
      <c r="G41" s="7" t="s">
        <v>50</v>
      </c>
      <c r="H41" s="7"/>
      <c r="I41" s="7">
        <f>C36*2</f>
        <v>7.9447836161345611E-2</v>
      </c>
      <c r="J41" s="7"/>
      <c r="K41" s="7"/>
      <c r="L41" s="104"/>
      <c r="M41" s="104"/>
      <c r="N41" s="104"/>
      <c r="O41" s="104"/>
      <c r="P41" s="104"/>
      <c r="Q41" s="104"/>
      <c r="R41" s="104"/>
    </row>
    <row r="42" spans="1:18" x14ac:dyDescent="0.3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</row>
    <row r="43" spans="1:18" x14ac:dyDescent="0.3">
      <c r="A43" s="164" t="s">
        <v>51</v>
      </c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04"/>
      <c r="M43" s="104"/>
      <c r="N43" s="104"/>
      <c r="O43" s="104"/>
      <c r="P43" s="104"/>
      <c r="Q43" s="104"/>
      <c r="R43" s="104"/>
    </row>
    <row r="44" spans="1:18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x14ac:dyDescent="0.3">
      <c r="A45" s="104"/>
      <c r="B45" s="104"/>
      <c r="C45" s="7"/>
      <c r="D45" s="104">
        <f>I41</f>
        <v>7.9447836161345611E-2</v>
      </c>
      <c r="E45" s="104"/>
      <c r="F45" t="s">
        <v>52</v>
      </c>
      <c r="G45" s="7">
        <f>E14</f>
        <v>15.559999999999999</v>
      </c>
      <c r="H45" s="7"/>
      <c r="I45" s="19">
        <f>D45*G45</f>
        <v>1.2362083306705376</v>
      </c>
      <c r="J45" s="7"/>
      <c r="K45" s="7"/>
      <c r="L45" s="104"/>
      <c r="M45" s="104"/>
      <c r="N45" s="104"/>
      <c r="O45" s="104"/>
      <c r="P45" s="104"/>
      <c r="Q45" s="104"/>
      <c r="R45" s="104"/>
    </row>
    <row r="46" spans="1:18" x14ac:dyDescent="0.3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</row>
    <row r="47" spans="1:18" x14ac:dyDescent="0.3">
      <c r="A47" s="165" t="s">
        <v>53</v>
      </c>
      <c r="B47" s="165"/>
      <c r="C47" s="27">
        <f>I45</f>
        <v>1.2362083306705376</v>
      </c>
      <c r="D47" s="26" t="s">
        <v>54</v>
      </c>
      <c r="F47" s="17"/>
      <c r="G47" s="17"/>
      <c r="H47" s="31">
        <f>E28</f>
        <v>15.559999999999999</v>
      </c>
      <c r="K47" s="15"/>
      <c r="L47" s="104"/>
      <c r="M47" s="104"/>
      <c r="N47" s="104"/>
      <c r="O47" s="104"/>
      <c r="P47" s="104"/>
      <c r="Q47" s="104"/>
      <c r="R47" s="104"/>
    </row>
    <row r="48" spans="1:18" x14ac:dyDescent="0.3">
      <c r="A48" s="17" t="s">
        <v>55</v>
      </c>
      <c r="B48" s="15"/>
      <c r="C48" s="29" t="s">
        <v>63</v>
      </c>
      <c r="D48" s="25">
        <f>C47</f>
        <v>1.2362083306705376</v>
      </c>
      <c r="E48" s="30" t="s">
        <v>64</v>
      </c>
      <c r="F48" s="34">
        <f>H47</f>
        <v>15.559999999999999</v>
      </c>
      <c r="G48" s="18" t="s">
        <v>68</v>
      </c>
      <c r="H48" s="17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x14ac:dyDescent="0.3">
      <c r="A49" s="15" t="s">
        <v>56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15"/>
      <c r="Q49" s="15"/>
      <c r="R49" s="15"/>
    </row>
    <row r="50" spans="1:18" x14ac:dyDescent="0.3">
      <c r="A50" s="1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15"/>
      <c r="Q50" s="15"/>
      <c r="R50" s="15"/>
    </row>
    <row r="51" spans="1:18" x14ac:dyDescent="0.3">
      <c r="A51" s="1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5"/>
      <c r="Q51" s="15"/>
      <c r="R51" s="15"/>
    </row>
    <row r="52" spans="1:18" x14ac:dyDescent="0.3">
      <c r="A52" s="166" t="s">
        <v>57</v>
      </c>
      <c r="B52" s="166"/>
      <c r="C52" s="16"/>
      <c r="D52" s="104"/>
      <c r="E52" s="104"/>
      <c r="F52" s="104"/>
      <c r="G52" s="104"/>
      <c r="H52" s="104"/>
      <c r="I52" s="104"/>
      <c r="J52" s="104"/>
      <c r="K52" s="104"/>
      <c r="L52" s="166" t="s">
        <v>58</v>
      </c>
      <c r="M52" s="166"/>
      <c r="N52" s="166"/>
      <c r="O52" s="166"/>
      <c r="P52" s="166"/>
      <c r="Q52" s="166"/>
      <c r="R52" s="166"/>
    </row>
  </sheetData>
  <mergeCells count="166">
    <mergeCell ref="A46:R46"/>
    <mergeCell ref="A47:B47"/>
    <mergeCell ref="L47:R47"/>
    <mergeCell ref="A52:B52"/>
    <mergeCell ref="D52:K52"/>
    <mergeCell ref="L52:R52"/>
    <mergeCell ref="A42:R42"/>
    <mergeCell ref="A43:K43"/>
    <mergeCell ref="L43:R43"/>
    <mergeCell ref="A45:B45"/>
    <mergeCell ref="D45:E45"/>
    <mergeCell ref="L45:R45"/>
    <mergeCell ref="A37:R37"/>
    <mergeCell ref="B39:K39"/>
    <mergeCell ref="L39:R39"/>
    <mergeCell ref="A40:R40"/>
    <mergeCell ref="A41:B41"/>
    <mergeCell ref="D41:F41"/>
    <mergeCell ref="L41:R41"/>
    <mergeCell ref="A34:B34"/>
    <mergeCell ref="C34:K34"/>
    <mergeCell ref="L34:R34"/>
    <mergeCell ref="A35:R35"/>
    <mergeCell ref="A36:B36"/>
    <mergeCell ref="C36:K36"/>
    <mergeCell ref="L36:R36"/>
    <mergeCell ref="C33:D33"/>
    <mergeCell ref="E33:G33"/>
    <mergeCell ref="I33:J33"/>
    <mergeCell ref="K33:O33"/>
    <mergeCell ref="P33:R33"/>
    <mergeCell ref="C31:D31"/>
    <mergeCell ref="E31:G31"/>
    <mergeCell ref="I31:J31"/>
    <mergeCell ref="K31:O31"/>
    <mergeCell ref="P31:R31"/>
    <mergeCell ref="C32:D32"/>
    <mergeCell ref="E32:G32"/>
    <mergeCell ref="I32:J32"/>
    <mergeCell ref="K32:O32"/>
    <mergeCell ref="P32:R32"/>
    <mergeCell ref="C29:D29"/>
    <mergeCell ref="E29:G29"/>
    <mergeCell ref="I29:J29"/>
    <mergeCell ref="K29:O29"/>
    <mergeCell ref="P29:R29"/>
    <mergeCell ref="C30:D30"/>
    <mergeCell ref="E30:G30"/>
    <mergeCell ref="I30:J30"/>
    <mergeCell ref="K30:O30"/>
    <mergeCell ref="P30:R30"/>
    <mergeCell ref="K26:O27"/>
    <mergeCell ref="P26:R27"/>
    <mergeCell ref="C28:D28"/>
    <mergeCell ref="E28:G28"/>
    <mergeCell ref="I28:J28"/>
    <mergeCell ref="K28:O28"/>
    <mergeCell ref="P28:R28"/>
    <mergeCell ref="L24:N25"/>
    <mergeCell ref="R24:R25"/>
    <mergeCell ref="E25:G25"/>
    <mergeCell ref="H25:I25"/>
    <mergeCell ref="J25:K25"/>
    <mergeCell ref="J24:K24"/>
    <mergeCell ref="A26:A27"/>
    <mergeCell ref="B26:B27"/>
    <mergeCell ref="C26:D27"/>
    <mergeCell ref="E26:G27"/>
    <mergeCell ref="H26:H27"/>
    <mergeCell ref="A24:A25"/>
    <mergeCell ref="B24:B25"/>
    <mergeCell ref="C24:D25"/>
    <mergeCell ref="E24:G24"/>
    <mergeCell ref="H24:I24"/>
    <mergeCell ref="I26:J27"/>
    <mergeCell ref="H19:I19"/>
    <mergeCell ref="J19:K19"/>
    <mergeCell ref="L22:N23"/>
    <mergeCell ref="R22:R23"/>
    <mergeCell ref="E23:G23"/>
    <mergeCell ref="H23:I23"/>
    <mergeCell ref="J23:K23"/>
    <mergeCell ref="A22:A23"/>
    <mergeCell ref="B22:B23"/>
    <mergeCell ref="C22:D23"/>
    <mergeCell ref="E22:G22"/>
    <mergeCell ref="H22:I22"/>
    <mergeCell ref="J22:K22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</mergeCells>
  <pageMargins left="0.11811023622047245" right="0.11811023622047245" top="0.98425196850393704" bottom="0.74803149606299213" header="0.31496062992125984" footer="0.31496062992125984"/>
  <pageSetup scale="8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8F512-06B8-499D-884E-CF0A5A11C01C}">
  <dimension ref="A1:R55"/>
  <sheetViews>
    <sheetView view="pageBreakPreview" zoomScale="85" zoomScaleNormal="100" zoomScaleSheetLayoutView="85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3.44140625" customWidth="1"/>
    <col min="5" max="5" width="2.88671875" customWidth="1"/>
    <col min="6" max="6" width="4.109375" bestFit="1" customWidth="1"/>
    <col min="7" max="7" width="11.441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98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94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517.20000000000005</v>
      </c>
      <c r="O7" s="3"/>
      <c r="P7" s="2">
        <f>SQRT(N7)</f>
        <v>22.742031571519728</v>
      </c>
      <c r="Q7" s="3"/>
      <c r="R7" s="101">
        <f>P7/P8</f>
        <v>11.371015785759864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87">
        <v>205</v>
      </c>
      <c r="F9" s="187"/>
      <c r="G9" s="187"/>
      <c r="H9" s="13">
        <f>E14-E9</f>
        <v>-18.599999999999994</v>
      </c>
      <c r="I9" s="4">
        <f t="shared" ref="I9:I13" si="0">H9*H9</f>
        <v>345.95999999999981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87">
        <v>186</v>
      </c>
      <c r="F10" s="187"/>
      <c r="G10" s="187"/>
      <c r="H10" s="13">
        <f>E14-E10</f>
        <v>0.40000000000000568</v>
      </c>
      <c r="I10" s="6">
        <f t="shared" si="0"/>
        <v>0.16000000000000456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87">
        <v>180</v>
      </c>
      <c r="F11" s="187"/>
      <c r="G11" s="187"/>
      <c r="H11" s="13">
        <f>E14-E11</f>
        <v>6.4000000000000057</v>
      </c>
      <c r="I11" s="6">
        <f t="shared" si="0"/>
        <v>40.960000000000072</v>
      </c>
      <c r="J11" s="103"/>
      <c r="K11" s="104"/>
      <c r="L11" s="7"/>
      <c r="M11" s="106">
        <f>R7</f>
        <v>11.371015785759864</v>
      </c>
      <c r="N11" s="106"/>
      <c r="O11" s="106"/>
      <c r="P11" s="106"/>
      <c r="Q11" s="7"/>
      <c r="R11" s="23">
        <f>M11</f>
        <v>11.371015785759864</v>
      </c>
    </row>
    <row r="12" spans="1:18" x14ac:dyDescent="0.3">
      <c r="A12" s="110"/>
      <c r="B12" s="103"/>
      <c r="C12" s="115"/>
      <c r="D12" s="116"/>
      <c r="E12" s="187">
        <v>175</v>
      </c>
      <c r="F12" s="187"/>
      <c r="G12" s="187"/>
      <c r="H12" s="13">
        <f>E14-E12</f>
        <v>11.400000000000006</v>
      </c>
      <c r="I12" s="6">
        <f t="shared" si="0"/>
        <v>129.96000000000012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87">
        <v>186</v>
      </c>
      <c r="F13" s="187"/>
      <c r="G13" s="187"/>
      <c r="H13" s="13">
        <f>(E13-E14)</f>
        <v>-0.40000000000000568</v>
      </c>
      <c r="I13" s="8">
        <f t="shared" si="0"/>
        <v>0.16000000000000456</v>
      </c>
      <c r="J13" s="105"/>
      <c r="K13" s="106"/>
      <c r="L13" s="9"/>
      <c r="M13" s="106">
        <f>R11/R12</f>
        <v>5.0854274533809765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88">
        <f>AVERAGE(E9:E13)</f>
        <v>186.4</v>
      </c>
      <c r="F14" s="189"/>
      <c r="G14" s="190"/>
      <c r="H14" s="112" t="s">
        <v>24</v>
      </c>
      <c r="I14" s="138">
        <f>I9+I10+I11+I12+I13</f>
        <v>517.20000000000005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5.0854274533809765</v>
      </c>
      <c r="Q14" s="5"/>
      <c r="R14" s="121">
        <f>P14/P15</f>
        <v>2.7282336123288498E-2</v>
      </c>
    </row>
    <row r="15" spans="1:18" x14ac:dyDescent="0.3">
      <c r="A15" s="111"/>
      <c r="B15" s="106"/>
      <c r="C15" s="130"/>
      <c r="D15" s="131"/>
      <c r="E15" s="191"/>
      <c r="F15" s="192"/>
      <c r="G15" s="19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186.4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5.0000000000000002E-5</v>
      </c>
    </row>
    <row r="17" spans="1:18" x14ac:dyDescent="0.3">
      <c r="A17" s="123"/>
      <c r="B17" s="124"/>
      <c r="C17" s="105"/>
      <c r="D17" s="126"/>
      <c r="E17" s="105">
        <v>5000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93</v>
      </c>
      <c r="C18" s="112" t="s">
        <v>30</v>
      </c>
      <c r="D18" s="125"/>
      <c r="E18" s="112" t="s">
        <v>99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1.7249999999999999E-4</v>
      </c>
    </row>
    <row r="19" spans="1:18" x14ac:dyDescent="0.3">
      <c r="A19" s="123"/>
      <c r="B19" s="124"/>
      <c r="C19" s="105"/>
      <c r="D19" s="126"/>
      <c r="E19" s="105">
        <v>2000</v>
      </c>
      <c r="F19" s="106"/>
      <c r="G19" s="126"/>
      <c r="H19" s="174">
        <v>0.69</v>
      </c>
      <c r="I19" s="175"/>
      <c r="J19" s="105">
        <f>H19/2</f>
        <v>0.34499999999999997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8" customHeight="1" x14ac:dyDescent="0.3">
      <c r="A20" s="146" t="s">
        <v>59</v>
      </c>
      <c r="B20" s="147" t="s">
        <v>77</v>
      </c>
      <c r="C20" s="112" t="s">
        <v>30</v>
      </c>
      <c r="D20" s="125"/>
      <c r="E20" s="112" t="s">
        <v>96</v>
      </c>
      <c r="F20" s="119"/>
      <c r="G20" s="125"/>
      <c r="H20" s="127" t="s">
        <v>32</v>
      </c>
      <c r="I20" s="14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1.2720000000000001E-3</v>
      </c>
    </row>
    <row r="21" spans="1:18" ht="24.75" customHeight="1" x14ac:dyDescent="0.3">
      <c r="A21" s="140"/>
      <c r="B21" s="142"/>
      <c r="C21" s="105"/>
      <c r="D21" s="126"/>
      <c r="E21" s="105">
        <v>12.5</v>
      </c>
      <c r="F21" s="106"/>
      <c r="G21" s="126"/>
      <c r="H21" s="105">
        <v>3.1800000000000002E-2</v>
      </c>
      <c r="I21" s="126"/>
      <c r="J21" s="105">
        <f>H21/2</f>
        <v>1.5900000000000001E-2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8" customHeight="1" x14ac:dyDescent="0.3">
      <c r="A22" s="146" t="s">
        <v>60</v>
      </c>
      <c r="B22" s="147" t="s">
        <v>77</v>
      </c>
      <c r="C22" s="112" t="s">
        <v>30</v>
      </c>
      <c r="D22" s="125"/>
      <c r="E22" s="112" t="s">
        <v>78</v>
      </c>
      <c r="F22" s="119"/>
      <c r="G22" s="125"/>
      <c r="H22" s="127" t="s">
        <v>32</v>
      </c>
      <c r="I22" s="14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6.8999999999999997E-4</v>
      </c>
    </row>
    <row r="23" spans="1:18" ht="28.5" customHeight="1" x14ac:dyDescent="0.3">
      <c r="A23" s="140"/>
      <c r="B23" s="142"/>
      <c r="C23" s="105"/>
      <c r="D23" s="126"/>
      <c r="E23" s="105">
        <v>10</v>
      </c>
      <c r="F23" s="106"/>
      <c r="G23" s="126"/>
      <c r="H23" s="105">
        <v>1.38E-2</v>
      </c>
      <c r="I23" s="126"/>
      <c r="J23" s="105">
        <f>H23/2</f>
        <v>6.8999999999999999E-3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22.5" customHeight="1" x14ac:dyDescent="0.3">
      <c r="A24" s="146" t="s">
        <v>91</v>
      </c>
      <c r="B24" s="147" t="s">
        <v>77</v>
      </c>
      <c r="C24" s="112" t="s">
        <v>30</v>
      </c>
      <c r="D24" s="125"/>
      <c r="E24" s="112" t="s">
        <v>78</v>
      </c>
      <c r="F24" s="119"/>
      <c r="G24" s="125"/>
      <c r="H24" s="127" t="s">
        <v>32</v>
      </c>
      <c r="I24" s="148"/>
      <c r="J24" s="112" t="s">
        <v>33</v>
      </c>
      <c r="K24" s="125"/>
      <c r="L24" s="112" t="s">
        <v>34</v>
      </c>
      <c r="M24" s="119"/>
      <c r="N24" s="119"/>
      <c r="O24" s="11"/>
      <c r="P24" s="10" t="s">
        <v>28</v>
      </c>
      <c r="Q24" s="5"/>
      <c r="R24" s="121">
        <f>J25/E25</f>
        <v>2.9237288135593223E-3</v>
      </c>
    </row>
    <row r="25" spans="1:18" ht="22.5" customHeight="1" x14ac:dyDescent="0.3">
      <c r="A25" s="140"/>
      <c r="B25" s="142"/>
      <c r="C25" s="105"/>
      <c r="D25" s="126"/>
      <c r="E25" s="105">
        <v>2.36</v>
      </c>
      <c r="F25" s="106"/>
      <c r="G25" s="126"/>
      <c r="H25" s="105">
        <v>1.38E-2</v>
      </c>
      <c r="I25" s="126"/>
      <c r="J25" s="105">
        <f>H25/2</f>
        <v>6.8999999999999999E-3</v>
      </c>
      <c r="K25" s="126"/>
      <c r="L25" s="105"/>
      <c r="M25" s="106"/>
      <c r="N25" s="106"/>
      <c r="O25" s="12"/>
      <c r="P25" s="10" t="s">
        <v>35</v>
      </c>
      <c r="Q25" s="9"/>
      <c r="R25" s="122"/>
    </row>
    <row r="26" spans="1:18" ht="22.5" customHeight="1" x14ac:dyDescent="0.3">
      <c r="A26" s="146" t="s">
        <v>92</v>
      </c>
      <c r="B26" s="147" t="s">
        <v>69</v>
      </c>
      <c r="C26" s="112" t="s">
        <v>30</v>
      </c>
      <c r="D26" s="125"/>
      <c r="E26" s="112" t="s">
        <v>79</v>
      </c>
      <c r="F26" s="119"/>
      <c r="G26" s="125"/>
      <c r="H26" s="127" t="s">
        <v>32</v>
      </c>
      <c r="I26" s="148"/>
      <c r="J26" s="112" t="s">
        <v>33</v>
      </c>
      <c r="K26" s="125"/>
      <c r="L26" s="112" t="s">
        <v>34</v>
      </c>
      <c r="M26" s="119"/>
      <c r="N26" s="119"/>
      <c r="O26" s="11"/>
      <c r="P26" s="10" t="s">
        <v>28</v>
      </c>
      <c r="Q26" s="5"/>
      <c r="R26" s="121">
        <f>J27/E27</f>
        <v>3.2857142857142855E-3</v>
      </c>
    </row>
    <row r="27" spans="1:18" ht="22.5" customHeight="1" thickBot="1" x14ac:dyDescent="0.35">
      <c r="A27" s="176"/>
      <c r="B27" s="177"/>
      <c r="C27" s="105"/>
      <c r="D27" s="126"/>
      <c r="E27" s="178">
        <v>105</v>
      </c>
      <c r="F27" s="179"/>
      <c r="G27" s="181"/>
      <c r="H27" s="178">
        <v>0.69</v>
      </c>
      <c r="I27" s="181"/>
      <c r="J27" s="178">
        <f>H27/2</f>
        <v>0.34499999999999997</v>
      </c>
      <c r="K27" s="181"/>
      <c r="L27" s="178"/>
      <c r="M27" s="179"/>
      <c r="N27" s="179"/>
      <c r="O27" s="45"/>
      <c r="P27" s="46" t="s">
        <v>35</v>
      </c>
      <c r="Q27" s="44"/>
      <c r="R27" s="180"/>
    </row>
    <row r="28" spans="1:18" ht="27.75" customHeight="1" x14ac:dyDescent="0.3">
      <c r="A28" s="150" t="s">
        <v>37</v>
      </c>
      <c r="B28" s="151" t="s">
        <v>8</v>
      </c>
      <c r="C28" s="152" t="s">
        <v>38</v>
      </c>
      <c r="D28" s="153"/>
      <c r="E28" s="152" t="s">
        <v>39</v>
      </c>
      <c r="F28" s="154"/>
      <c r="G28" s="153"/>
      <c r="H28" s="155" t="s">
        <v>40</v>
      </c>
      <c r="I28" s="155" t="s">
        <v>41</v>
      </c>
      <c r="J28" s="155"/>
      <c r="K28" s="155" t="s">
        <v>42</v>
      </c>
      <c r="L28" s="155"/>
      <c r="M28" s="155"/>
      <c r="N28" s="155"/>
      <c r="O28" s="155"/>
      <c r="P28" s="156" t="s">
        <v>43</v>
      </c>
      <c r="Q28" s="156"/>
      <c r="R28" s="157"/>
    </row>
    <row r="29" spans="1:18" ht="28.5" customHeight="1" x14ac:dyDescent="0.3">
      <c r="A29" s="146"/>
      <c r="B29" s="142"/>
      <c r="C29" s="105"/>
      <c r="D29" s="126"/>
      <c r="E29" s="105"/>
      <c r="F29" s="106"/>
      <c r="G29" s="126"/>
      <c r="H29" s="124"/>
      <c r="I29" s="124"/>
      <c r="J29" s="124"/>
      <c r="K29" s="124"/>
      <c r="L29" s="124"/>
      <c r="M29" s="124"/>
      <c r="N29" s="124"/>
      <c r="O29" s="124"/>
      <c r="P29" s="158"/>
      <c r="Q29" s="158"/>
      <c r="R29" s="159"/>
    </row>
    <row r="30" spans="1:18" ht="15.6" x14ac:dyDescent="0.3">
      <c r="A30" s="24" t="s">
        <v>44</v>
      </c>
      <c r="B30" s="13" t="s">
        <v>11</v>
      </c>
      <c r="C30" s="160" t="s">
        <v>27</v>
      </c>
      <c r="D30" s="161"/>
      <c r="E30" s="160">
        <f>E14</f>
        <v>186.4</v>
      </c>
      <c r="F30" s="120"/>
      <c r="G30" s="161"/>
      <c r="H30" s="13">
        <v>1</v>
      </c>
      <c r="I30" s="158">
        <f>M13</f>
        <v>5.0854274533809765</v>
      </c>
      <c r="J30" s="158"/>
      <c r="K30" s="158">
        <f>R14</f>
        <v>2.7282336123288498E-2</v>
      </c>
      <c r="L30" s="158"/>
      <c r="M30" s="158"/>
      <c r="N30" s="158"/>
      <c r="O30" s="158"/>
      <c r="P30" s="158" t="s">
        <v>45</v>
      </c>
      <c r="Q30" s="158"/>
      <c r="R30" s="159"/>
    </row>
    <row r="31" spans="1:18" ht="28.8" x14ac:dyDescent="0.3">
      <c r="A31" s="24" t="s">
        <v>28</v>
      </c>
      <c r="B31" s="14" t="str">
        <f>B16</f>
        <v>Weighing Balance</v>
      </c>
      <c r="C31" s="160" t="s">
        <v>30</v>
      </c>
      <c r="D31" s="161"/>
      <c r="E31" s="160">
        <f>E17</f>
        <v>5000</v>
      </c>
      <c r="F31" s="120"/>
      <c r="G31" s="161"/>
      <c r="H31" s="13">
        <v>1</v>
      </c>
      <c r="I31" s="158">
        <f>J17</f>
        <v>0.25</v>
      </c>
      <c r="J31" s="158"/>
      <c r="K31" s="158">
        <f>R16</f>
        <v>5.0000000000000002E-5</v>
      </c>
      <c r="L31" s="158"/>
      <c r="M31" s="158"/>
      <c r="N31" s="158"/>
      <c r="O31" s="158"/>
      <c r="P31" s="158" t="s">
        <v>46</v>
      </c>
      <c r="Q31" s="158"/>
      <c r="R31" s="159"/>
    </row>
    <row r="32" spans="1:18" x14ac:dyDescent="0.3">
      <c r="A32" s="24" t="s">
        <v>36</v>
      </c>
      <c r="B32" s="14" t="str">
        <f>B18</f>
        <v>CTM</v>
      </c>
      <c r="C32" s="160" t="s">
        <v>30</v>
      </c>
      <c r="D32" s="161"/>
      <c r="E32" s="160">
        <f>E19</f>
        <v>2000</v>
      </c>
      <c r="F32" s="120"/>
      <c r="G32" s="161"/>
      <c r="H32" s="13">
        <v>1</v>
      </c>
      <c r="I32" s="158">
        <f>J19</f>
        <v>0.34499999999999997</v>
      </c>
      <c r="J32" s="158"/>
      <c r="K32" s="158">
        <f>R18</f>
        <v>1.7249999999999999E-4</v>
      </c>
      <c r="L32" s="158"/>
      <c r="M32" s="158"/>
      <c r="N32" s="158"/>
      <c r="O32" s="158"/>
      <c r="P32" s="158" t="s">
        <v>46</v>
      </c>
      <c r="Q32" s="158"/>
      <c r="R32" s="159"/>
    </row>
    <row r="33" spans="1:18" ht="48.75" customHeight="1" x14ac:dyDescent="0.3">
      <c r="A33" s="24" t="s">
        <v>59</v>
      </c>
      <c r="B33" s="14" t="str">
        <f>B20</f>
        <v>Test Sieve</v>
      </c>
      <c r="C33" s="160" t="s">
        <v>30</v>
      </c>
      <c r="D33" s="161"/>
      <c r="E33" s="160">
        <f>E21</f>
        <v>12.5</v>
      </c>
      <c r="F33" s="120"/>
      <c r="G33" s="161"/>
      <c r="H33" s="13">
        <v>1</v>
      </c>
      <c r="I33" s="158">
        <f>J21</f>
        <v>1.5900000000000001E-2</v>
      </c>
      <c r="J33" s="158"/>
      <c r="K33" s="158">
        <f>R20</f>
        <v>1.2720000000000001E-3</v>
      </c>
      <c r="L33" s="158"/>
      <c r="M33" s="158"/>
      <c r="N33" s="158"/>
      <c r="O33" s="158"/>
      <c r="P33" s="158" t="s">
        <v>46</v>
      </c>
      <c r="Q33" s="158"/>
      <c r="R33" s="159"/>
    </row>
    <row r="34" spans="1:18" ht="52.5" customHeight="1" x14ac:dyDescent="0.3">
      <c r="A34" s="24" t="s">
        <v>60</v>
      </c>
      <c r="B34" s="14" t="str">
        <f>B22</f>
        <v>Test Sieve</v>
      </c>
      <c r="C34" s="160" t="s">
        <v>30</v>
      </c>
      <c r="D34" s="161"/>
      <c r="E34" s="160">
        <f>E23</f>
        <v>10</v>
      </c>
      <c r="F34" s="120"/>
      <c r="G34" s="161"/>
      <c r="H34" s="13">
        <v>1</v>
      </c>
      <c r="I34" s="158">
        <f>J23</f>
        <v>6.8999999999999999E-3</v>
      </c>
      <c r="J34" s="158"/>
      <c r="K34" s="158">
        <f>R22</f>
        <v>6.8999999999999997E-4</v>
      </c>
      <c r="L34" s="158"/>
      <c r="M34" s="158"/>
      <c r="N34" s="158"/>
      <c r="O34" s="158"/>
      <c r="P34" s="158" t="s">
        <v>46</v>
      </c>
      <c r="Q34" s="158"/>
      <c r="R34" s="159"/>
    </row>
    <row r="35" spans="1:18" x14ac:dyDescent="0.3">
      <c r="A35" s="24" t="s">
        <v>91</v>
      </c>
      <c r="B35" s="14" t="str">
        <f>B24</f>
        <v>Test Sieve</v>
      </c>
      <c r="C35" s="112" t="s">
        <v>30</v>
      </c>
      <c r="D35" s="125"/>
      <c r="E35" s="160">
        <f>E25</f>
        <v>2.36</v>
      </c>
      <c r="F35" s="120"/>
      <c r="G35" s="161"/>
      <c r="H35" s="13">
        <v>1</v>
      </c>
      <c r="I35" s="158">
        <f>J25</f>
        <v>6.8999999999999999E-3</v>
      </c>
      <c r="J35" s="158"/>
      <c r="K35" s="158">
        <f>R24</f>
        <v>2.9237288135593223E-3</v>
      </c>
      <c r="L35" s="158"/>
      <c r="M35" s="158"/>
      <c r="N35" s="158"/>
      <c r="O35" s="158"/>
      <c r="P35" s="158" t="s">
        <v>46</v>
      </c>
      <c r="Q35" s="158"/>
      <c r="R35" s="159"/>
    </row>
    <row r="36" spans="1:18" ht="15" thickBot="1" x14ac:dyDescent="0.35">
      <c r="A36" s="47" t="s">
        <v>92</v>
      </c>
      <c r="B36" s="50" t="str">
        <f>B26</f>
        <v>Hot Air Oven</v>
      </c>
      <c r="C36" s="182" t="s">
        <v>30</v>
      </c>
      <c r="D36" s="183"/>
      <c r="E36" s="184">
        <f>E27</f>
        <v>105</v>
      </c>
      <c r="F36" s="184"/>
      <c r="G36" s="183"/>
      <c r="H36" s="49">
        <v>1</v>
      </c>
      <c r="I36" s="185">
        <f>J27</f>
        <v>0.34499999999999997</v>
      </c>
      <c r="J36" s="185"/>
      <c r="K36" s="185">
        <f>R26</f>
        <v>3.2857142857142855E-3</v>
      </c>
      <c r="L36" s="185"/>
      <c r="M36" s="185"/>
      <c r="N36" s="185"/>
      <c r="O36" s="185"/>
      <c r="P36" s="185" t="s">
        <v>46</v>
      </c>
      <c r="Q36" s="185"/>
      <c r="R36" s="186"/>
    </row>
    <row r="37" spans="1:18" ht="18.75" customHeight="1" x14ac:dyDescent="0.3">
      <c r="A37" s="162" t="s">
        <v>47</v>
      </c>
      <c r="B37" s="162"/>
      <c r="C37" s="163" t="s">
        <v>48</v>
      </c>
      <c r="D37" s="163"/>
      <c r="E37" s="163"/>
      <c r="F37" s="163"/>
      <c r="G37" s="163"/>
      <c r="H37" s="163"/>
      <c r="I37" s="163"/>
      <c r="J37" s="163"/>
      <c r="K37" s="163"/>
      <c r="L37" s="104"/>
      <c r="M37" s="104"/>
      <c r="N37" s="104"/>
      <c r="O37" s="104"/>
      <c r="P37" s="104"/>
      <c r="Q37" s="104"/>
      <c r="R37" s="104"/>
    </row>
    <row r="38" spans="1:18" x14ac:dyDescent="0.3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</row>
    <row r="39" spans="1:18" x14ac:dyDescent="0.3">
      <c r="A39" s="104"/>
      <c r="B39" s="104"/>
      <c r="C39" s="164">
        <f>SQRT(K30^2+K31^2+K32^2+K33^2+K34^2+K35^2+K36^2)</f>
        <v>2.7673025008782045E-2</v>
      </c>
      <c r="D39" s="164"/>
      <c r="E39" s="164"/>
      <c r="F39" s="164"/>
      <c r="G39" s="164"/>
      <c r="H39" s="164"/>
      <c r="I39" s="164"/>
      <c r="J39" s="164"/>
      <c r="K39" s="164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">
      <c r="A42" s="15"/>
      <c r="B42" s="104" t="s">
        <v>49</v>
      </c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</row>
    <row r="43" spans="1:18" x14ac:dyDescent="0.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</row>
    <row r="44" spans="1:18" x14ac:dyDescent="0.3">
      <c r="A44" s="104"/>
      <c r="B44" s="104"/>
      <c r="C44" s="7"/>
      <c r="D44" s="104">
        <f>C39</f>
        <v>2.7673025008782045E-2</v>
      </c>
      <c r="E44" s="104"/>
      <c r="F44" s="104"/>
      <c r="G44" s="7" t="s">
        <v>50</v>
      </c>
      <c r="H44" s="7"/>
      <c r="I44" s="7">
        <f>C39*2</f>
        <v>5.534605001756409E-2</v>
      </c>
      <c r="J44" s="7"/>
      <c r="K44" s="7"/>
      <c r="L44" s="104"/>
      <c r="M44" s="104"/>
      <c r="N44" s="104"/>
      <c r="O44" s="104"/>
      <c r="P44" s="104"/>
      <c r="Q44" s="104"/>
      <c r="R44" s="104"/>
    </row>
    <row r="45" spans="1:18" x14ac:dyDescent="0.3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</row>
    <row r="46" spans="1:18" x14ac:dyDescent="0.3">
      <c r="A46" s="164" t="s">
        <v>51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04"/>
      <c r="M46" s="104"/>
      <c r="N46" s="104"/>
      <c r="O46" s="104"/>
      <c r="P46" s="104"/>
      <c r="Q46" s="104"/>
      <c r="R46" s="104"/>
    </row>
    <row r="47" spans="1:18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3">
      <c r="A48" s="104"/>
      <c r="B48" s="104"/>
      <c r="C48" s="7"/>
      <c r="D48" s="104">
        <f>I44</f>
        <v>5.534605001756409E-2</v>
      </c>
      <c r="E48" s="104"/>
      <c r="F48" t="s">
        <v>52</v>
      </c>
      <c r="G48" s="53">
        <f>E14</f>
        <v>186.4</v>
      </c>
      <c r="H48" s="7"/>
      <c r="I48" s="36">
        <f>D48*G48</f>
        <v>10.316503723273946</v>
      </c>
      <c r="J48" s="7"/>
      <c r="K48" s="7"/>
      <c r="L48" s="104"/>
      <c r="M48" s="104"/>
      <c r="N48" s="104"/>
      <c r="O48" s="104"/>
      <c r="P48" s="104"/>
      <c r="Q48" s="104"/>
      <c r="R48" s="104"/>
    </row>
    <row r="49" spans="1:18" x14ac:dyDescent="0.3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</row>
    <row r="50" spans="1:18" x14ac:dyDescent="0.3">
      <c r="A50" s="165" t="s">
        <v>53</v>
      </c>
      <c r="B50" s="165"/>
      <c r="C50" s="54">
        <f>I48</f>
        <v>10.316503723273946</v>
      </c>
      <c r="D50" s="26" t="s">
        <v>54</v>
      </c>
      <c r="F50" s="17"/>
      <c r="G50" s="17"/>
      <c r="H50" s="51">
        <f>E30</f>
        <v>186.4</v>
      </c>
      <c r="K50" s="15"/>
      <c r="L50" s="104"/>
      <c r="M50" s="104"/>
      <c r="N50" s="104"/>
      <c r="O50" s="104"/>
      <c r="P50" s="104"/>
      <c r="Q50" s="104"/>
      <c r="R50" s="104"/>
    </row>
    <row r="51" spans="1:18" x14ac:dyDescent="0.3">
      <c r="A51" s="17" t="s">
        <v>55</v>
      </c>
      <c r="B51" s="15"/>
      <c r="C51" s="29" t="s">
        <v>63</v>
      </c>
      <c r="D51" s="55">
        <f>C50</f>
        <v>10.316503723273946</v>
      </c>
      <c r="E51" s="30" t="s">
        <v>64</v>
      </c>
      <c r="F51" s="52">
        <f>H50</f>
        <v>186.4</v>
      </c>
      <c r="G51" s="18" t="s">
        <v>68</v>
      </c>
      <c r="H51" s="17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3">
      <c r="A52" s="15" t="s">
        <v>56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5"/>
      <c r="Q52" s="15"/>
      <c r="R52" s="15"/>
    </row>
    <row r="53" spans="1:18" x14ac:dyDescent="0.3">
      <c r="A53" s="1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5"/>
      <c r="Q53" s="15"/>
      <c r="R53" s="15"/>
    </row>
    <row r="54" spans="1:18" x14ac:dyDescent="0.3">
      <c r="A54" s="1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5"/>
      <c r="Q54" s="15"/>
      <c r="R54" s="15"/>
    </row>
    <row r="55" spans="1:18" x14ac:dyDescent="0.3">
      <c r="A55" s="166" t="s">
        <v>57</v>
      </c>
      <c r="B55" s="166"/>
      <c r="C55" s="16"/>
      <c r="D55" s="104"/>
      <c r="E55" s="104"/>
      <c r="F55" s="104"/>
      <c r="G55" s="104"/>
      <c r="H55" s="104"/>
      <c r="I55" s="104"/>
      <c r="J55" s="104"/>
      <c r="K55" s="104"/>
      <c r="L55" s="166" t="s">
        <v>58</v>
      </c>
      <c r="M55" s="166"/>
      <c r="N55" s="166"/>
      <c r="O55" s="166"/>
      <c r="P55" s="166"/>
      <c r="Q55" s="166"/>
      <c r="R55" s="166"/>
    </row>
  </sheetData>
  <mergeCells count="182">
    <mergeCell ref="A49:R49"/>
    <mergeCell ref="A50:B50"/>
    <mergeCell ref="L50:R50"/>
    <mergeCell ref="A55:B55"/>
    <mergeCell ref="D55:K55"/>
    <mergeCell ref="L55:R55"/>
    <mergeCell ref="A45:R45"/>
    <mergeCell ref="A46:K46"/>
    <mergeCell ref="L46:R46"/>
    <mergeCell ref="A48:B48"/>
    <mergeCell ref="D48:E48"/>
    <mergeCell ref="L48:R48"/>
    <mergeCell ref="A40:R40"/>
    <mergeCell ref="B42:K42"/>
    <mergeCell ref="L42:R42"/>
    <mergeCell ref="A43:R43"/>
    <mergeCell ref="A44:B44"/>
    <mergeCell ref="D44:F44"/>
    <mergeCell ref="L44:R44"/>
    <mergeCell ref="A37:B37"/>
    <mergeCell ref="C37:K37"/>
    <mergeCell ref="L37:R37"/>
    <mergeCell ref="A38:R38"/>
    <mergeCell ref="A39:B39"/>
    <mergeCell ref="C39:K39"/>
    <mergeCell ref="L39:R39"/>
    <mergeCell ref="C35:D35"/>
    <mergeCell ref="E35:G35"/>
    <mergeCell ref="I35:J35"/>
    <mergeCell ref="K35:O35"/>
    <mergeCell ref="P35:R35"/>
    <mergeCell ref="C36:D36"/>
    <mergeCell ref="E36:G36"/>
    <mergeCell ref="I36:J36"/>
    <mergeCell ref="K36:O36"/>
    <mergeCell ref="P36:R36"/>
    <mergeCell ref="C33:D33"/>
    <mergeCell ref="E33:G33"/>
    <mergeCell ref="I33:J33"/>
    <mergeCell ref="K33:O33"/>
    <mergeCell ref="P33:R33"/>
    <mergeCell ref="C34:D34"/>
    <mergeCell ref="E34:G34"/>
    <mergeCell ref="I34:J34"/>
    <mergeCell ref="K34:O34"/>
    <mergeCell ref="P34:R34"/>
    <mergeCell ref="C31:D31"/>
    <mergeCell ref="E31:G31"/>
    <mergeCell ref="I31:J31"/>
    <mergeCell ref="K31:O31"/>
    <mergeCell ref="P31:R31"/>
    <mergeCell ref="C32:D32"/>
    <mergeCell ref="E32:G32"/>
    <mergeCell ref="I32:J32"/>
    <mergeCell ref="K32:O32"/>
    <mergeCell ref="P32:R32"/>
    <mergeCell ref="K28:O29"/>
    <mergeCell ref="P28:R29"/>
    <mergeCell ref="C30:D30"/>
    <mergeCell ref="E30:G30"/>
    <mergeCell ref="I30:J30"/>
    <mergeCell ref="K30:O30"/>
    <mergeCell ref="P30:R30"/>
    <mergeCell ref="L26:N27"/>
    <mergeCell ref="R26:R27"/>
    <mergeCell ref="E27:G27"/>
    <mergeCell ref="H27:I27"/>
    <mergeCell ref="J27:K27"/>
    <mergeCell ref="J26:K26"/>
    <mergeCell ref="A28:A29"/>
    <mergeCell ref="B28:B29"/>
    <mergeCell ref="C28:D29"/>
    <mergeCell ref="E28:G29"/>
    <mergeCell ref="H28:H29"/>
    <mergeCell ref="A26:A27"/>
    <mergeCell ref="B26:B27"/>
    <mergeCell ref="C26:D27"/>
    <mergeCell ref="E26:G26"/>
    <mergeCell ref="H26:I26"/>
    <mergeCell ref="I28:J29"/>
    <mergeCell ref="L24:N25"/>
    <mergeCell ref="R24:R25"/>
    <mergeCell ref="E25:G25"/>
    <mergeCell ref="H25:I25"/>
    <mergeCell ref="J25:K25"/>
    <mergeCell ref="L22:N23"/>
    <mergeCell ref="R22:R23"/>
    <mergeCell ref="E23:G23"/>
    <mergeCell ref="H23:I23"/>
    <mergeCell ref="J23:K23"/>
    <mergeCell ref="J22:K22"/>
    <mergeCell ref="H19:I19"/>
    <mergeCell ref="J19:K19"/>
    <mergeCell ref="A24:A25"/>
    <mergeCell ref="B24:B25"/>
    <mergeCell ref="C24:D25"/>
    <mergeCell ref="E24:G24"/>
    <mergeCell ref="H24:I24"/>
    <mergeCell ref="A22:A23"/>
    <mergeCell ref="B22:B23"/>
    <mergeCell ref="C22:D23"/>
    <mergeCell ref="E22:G22"/>
    <mergeCell ref="H22:I22"/>
    <mergeCell ref="J24:K24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</mergeCells>
  <pageMargins left="0.11811023622047245" right="0.11811023622047245" top="0.98425196850393704" bottom="0.74803149606299213" header="0.31496062992125984" footer="0.31496062992125984"/>
  <pageSetup scale="8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58836-F4FF-4952-9AF3-F8CBB5A344E0}">
  <dimension ref="A1:R55"/>
  <sheetViews>
    <sheetView view="pageBreakPreview" zoomScaleNormal="100" zoomScaleSheetLayoutView="100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3.44140625" customWidth="1"/>
    <col min="5" max="5" width="2.88671875" customWidth="1"/>
    <col min="6" max="6" width="4.5546875" bestFit="1" customWidth="1"/>
    <col min="7" max="7" width="12.10937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100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94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16.032000000000014</v>
      </c>
      <c r="O7" s="3"/>
      <c r="P7" s="2">
        <f>SQRT(N7)</f>
        <v>4.0039980019975054</v>
      </c>
      <c r="Q7" s="3"/>
      <c r="R7" s="101">
        <f>P7/P8</f>
        <v>2.0019990009987527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07">
        <v>14.6</v>
      </c>
      <c r="F9" s="107"/>
      <c r="G9" s="107"/>
      <c r="H9" s="13">
        <f>E14-E9</f>
        <v>2.7399999999999967</v>
      </c>
      <c r="I9" s="4">
        <f t="shared" ref="I9:I13" si="0">H9*H9</f>
        <v>7.5075999999999814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07">
        <v>17.3</v>
      </c>
      <c r="F10" s="107"/>
      <c r="G10" s="107"/>
      <c r="H10" s="13">
        <f>E14-E10</f>
        <v>3.9999999999995595E-2</v>
      </c>
      <c r="I10" s="6">
        <f t="shared" si="0"/>
        <v>1.5999999999996475E-3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07">
        <v>19.8</v>
      </c>
      <c r="F11" s="107"/>
      <c r="G11" s="107"/>
      <c r="H11" s="13">
        <f>E14-E11</f>
        <v>-2.4600000000000044</v>
      </c>
      <c r="I11" s="6">
        <f t="shared" si="0"/>
        <v>6.0516000000000219</v>
      </c>
      <c r="J11" s="103"/>
      <c r="K11" s="104"/>
      <c r="L11" s="7"/>
      <c r="M11" s="106">
        <f>R7</f>
        <v>2.0019990009987527</v>
      </c>
      <c r="N11" s="106"/>
      <c r="O11" s="106"/>
      <c r="P11" s="106"/>
      <c r="Q11" s="7"/>
      <c r="R11" s="23">
        <f>M11</f>
        <v>2.0019990009987527</v>
      </c>
    </row>
    <row r="12" spans="1:18" x14ac:dyDescent="0.3">
      <c r="A12" s="110"/>
      <c r="B12" s="103"/>
      <c r="C12" s="115"/>
      <c r="D12" s="116"/>
      <c r="E12" s="107">
        <v>16.399999999999999</v>
      </c>
      <c r="F12" s="107"/>
      <c r="G12" s="107"/>
      <c r="H12" s="13">
        <f>E14-E12</f>
        <v>0.93999999999999773</v>
      </c>
      <c r="I12" s="6">
        <f t="shared" si="0"/>
        <v>0.88359999999999572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07">
        <v>18.600000000000001</v>
      </c>
      <c r="F13" s="107"/>
      <c r="G13" s="107"/>
      <c r="H13" s="13">
        <f>(E13-E14)</f>
        <v>1.2600000000000051</v>
      </c>
      <c r="I13" s="8">
        <f t="shared" si="0"/>
        <v>1.587600000000013</v>
      </c>
      <c r="J13" s="105"/>
      <c r="K13" s="106"/>
      <c r="L13" s="9"/>
      <c r="M13" s="106">
        <f>R11/R12</f>
        <v>0.89534839042878023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32">
        <f>AVERAGE(E9:E13)</f>
        <v>17.339999999999996</v>
      </c>
      <c r="F14" s="133"/>
      <c r="G14" s="134"/>
      <c r="H14" s="112" t="s">
        <v>24</v>
      </c>
      <c r="I14" s="138">
        <f>I9+I10+I11+I12+I13</f>
        <v>16.032000000000014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0.89534839042878023</v>
      </c>
      <c r="Q14" s="5"/>
      <c r="R14" s="121">
        <f>P14/P15</f>
        <v>5.1634855272709369E-2</v>
      </c>
    </row>
    <row r="15" spans="1:18" x14ac:dyDescent="0.3">
      <c r="A15" s="111"/>
      <c r="B15" s="106"/>
      <c r="C15" s="130"/>
      <c r="D15" s="131"/>
      <c r="E15" s="135"/>
      <c r="F15" s="136"/>
      <c r="G15" s="137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17.339999999999996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5.0000000000000002E-5</v>
      </c>
    </row>
    <row r="17" spans="1:18" x14ac:dyDescent="0.3">
      <c r="A17" s="123"/>
      <c r="B17" s="124"/>
      <c r="C17" s="105"/>
      <c r="D17" s="126"/>
      <c r="E17" s="105">
        <v>5000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93</v>
      </c>
      <c r="C18" s="112" t="s">
        <v>30</v>
      </c>
      <c r="D18" s="125"/>
      <c r="E18" s="112" t="s">
        <v>99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1.7249999999999999E-4</v>
      </c>
    </row>
    <row r="19" spans="1:18" x14ac:dyDescent="0.3">
      <c r="A19" s="123"/>
      <c r="B19" s="124"/>
      <c r="C19" s="105"/>
      <c r="D19" s="126"/>
      <c r="E19" s="105">
        <v>2000</v>
      </c>
      <c r="F19" s="106"/>
      <c r="G19" s="126"/>
      <c r="H19" s="174">
        <v>0.69</v>
      </c>
      <c r="I19" s="175"/>
      <c r="J19" s="105">
        <f>H19/2</f>
        <v>0.34499999999999997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8" customHeight="1" x14ac:dyDescent="0.3">
      <c r="A20" s="146" t="s">
        <v>59</v>
      </c>
      <c r="B20" s="147" t="s">
        <v>77</v>
      </c>
      <c r="C20" s="112" t="s">
        <v>30</v>
      </c>
      <c r="D20" s="125"/>
      <c r="E20" s="112" t="s">
        <v>96</v>
      </c>
      <c r="F20" s="119"/>
      <c r="G20" s="125"/>
      <c r="H20" s="127" t="s">
        <v>32</v>
      </c>
      <c r="I20" s="14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1.2720000000000001E-3</v>
      </c>
    </row>
    <row r="21" spans="1:18" ht="24.75" customHeight="1" x14ac:dyDescent="0.3">
      <c r="A21" s="140"/>
      <c r="B21" s="142"/>
      <c r="C21" s="105"/>
      <c r="D21" s="126"/>
      <c r="E21" s="105">
        <v>12.5</v>
      </c>
      <c r="F21" s="106"/>
      <c r="G21" s="126"/>
      <c r="H21" s="105">
        <v>3.1800000000000002E-2</v>
      </c>
      <c r="I21" s="126"/>
      <c r="J21" s="105">
        <f>H21/2</f>
        <v>1.5900000000000001E-2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8" customHeight="1" x14ac:dyDescent="0.3">
      <c r="A22" s="146" t="s">
        <v>60</v>
      </c>
      <c r="B22" s="147" t="s">
        <v>77</v>
      </c>
      <c r="C22" s="112" t="s">
        <v>30</v>
      </c>
      <c r="D22" s="125"/>
      <c r="E22" s="112" t="s">
        <v>78</v>
      </c>
      <c r="F22" s="119"/>
      <c r="G22" s="125"/>
      <c r="H22" s="127" t="s">
        <v>32</v>
      </c>
      <c r="I22" s="14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6.8999999999999997E-4</v>
      </c>
    </row>
    <row r="23" spans="1:18" ht="28.5" customHeight="1" x14ac:dyDescent="0.3">
      <c r="A23" s="140"/>
      <c r="B23" s="142"/>
      <c r="C23" s="105"/>
      <c r="D23" s="126"/>
      <c r="E23" s="105">
        <v>10</v>
      </c>
      <c r="F23" s="106"/>
      <c r="G23" s="126"/>
      <c r="H23" s="105">
        <v>1.38E-2</v>
      </c>
      <c r="I23" s="126"/>
      <c r="J23" s="105">
        <f>H23/2</f>
        <v>6.8999999999999999E-3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22.5" customHeight="1" x14ac:dyDescent="0.3">
      <c r="A24" s="146" t="s">
        <v>91</v>
      </c>
      <c r="B24" s="147" t="s">
        <v>77</v>
      </c>
      <c r="C24" s="112" t="s">
        <v>30</v>
      </c>
      <c r="D24" s="125"/>
      <c r="E24" s="112" t="s">
        <v>78</v>
      </c>
      <c r="F24" s="119"/>
      <c r="G24" s="125"/>
      <c r="H24" s="127" t="s">
        <v>32</v>
      </c>
      <c r="I24" s="148"/>
      <c r="J24" s="112" t="s">
        <v>33</v>
      </c>
      <c r="K24" s="125"/>
      <c r="L24" s="112" t="s">
        <v>34</v>
      </c>
      <c r="M24" s="119"/>
      <c r="N24" s="119"/>
      <c r="O24" s="11"/>
      <c r="P24" s="10" t="s">
        <v>28</v>
      </c>
      <c r="Q24" s="5"/>
      <c r="R24" s="121">
        <f>J25/E25</f>
        <v>2.9237288135593223E-3</v>
      </c>
    </row>
    <row r="25" spans="1:18" ht="22.5" customHeight="1" x14ac:dyDescent="0.3">
      <c r="A25" s="140"/>
      <c r="B25" s="142"/>
      <c r="C25" s="105"/>
      <c r="D25" s="126"/>
      <c r="E25" s="105">
        <v>2.36</v>
      </c>
      <c r="F25" s="106"/>
      <c r="G25" s="126"/>
      <c r="H25" s="105">
        <v>1.38E-2</v>
      </c>
      <c r="I25" s="126"/>
      <c r="J25" s="105">
        <f>H25/2</f>
        <v>6.8999999999999999E-3</v>
      </c>
      <c r="K25" s="126"/>
      <c r="L25" s="105"/>
      <c r="M25" s="106"/>
      <c r="N25" s="106"/>
      <c r="O25" s="12"/>
      <c r="P25" s="10" t="s">
        <v>35</v>
      </c>
      <c r="Q25" s="9"/>
      <c r="R25" s="122"/>
    </row>
    <row r="26" spans="1:18" ht="22.5" customHeight="1" x14ac:dyDescent="0.3">
      <c r="A26" s="146" t="s">
        <v>92</v>
      </c>
      <c r="B26" s="147" t="s">
        <v>69</v>
      </c>
      <c r="C26" s="112" t="s">
        <v>30</v>
      </c>
      <c r="D26" s="125"/>
      <c r="E26" s="112" t="s">
        <v>79</v>
      </c>
      <c r="F26" s="119"/>
      <c r="G26" s="125"/>
      <c r="H26" s="127" t="s">
        <v>32</v>
      </c>
      <c r="I26" s="148"/>
      <c r="J26" s="112" t="s">
        <v>33</v>
      </c>
      <c r="K26" s="125"/>
      <c r="L26" s="112" t="s">
        <v>34</v>
      </c>
      <c r="M26" s="119"/>
      <c r="N26" s="119"/>
      <c r="O26" s="11"/>
      <c r="P26" s="10" t="s">
        <v>28</v>
      </c>
      <c r="Q26" s="5"/>
      <c r="R26" s="121">
        <f>J27/E27</f>
        <v>3.2857142857142855E-3</v>
      </c>
    </row>
    <row r="27" spans="1:18" ht="22.5" customHeight="1" thickBot="1" x14ac:dyDescent="0.35">
      <c r="A27" s="176"/>
      <c r="B27" s="177"/>
      <c r="C27" s="105"/>
      <c r="D27" s="126"/>
      <c r="E27" s="178">
        <v>105</v>
      </c>
      <c r="F27" s="179"/>
      <c r="G27" s="181"/>
      <c r="H27" s="178">
        <v>0.69</v>
      </c>
      <c r="I27" s="181"/>
      <c r="J27" s="178">
        <f>H27/2</f>
        <v>0.34499999999999997</v>
      </c>
      <c r="K27" s="181"/>
      <c r="L27" s="178"/>
      <c r="M27" s="179"/>
      <c r="N27" s="179"/>
      <c r="O27" s="45"/>
      <c r="P27" s="46" t="s">
        <v>35</v>
      </c>
      <c r="Q27" s="44"/>
      <c r="R27" s="180"/>
    </row>
    <row r="28" spans="1:18" ht="27.75" customHeight="1" x14ac:dyDescent="0.3">
      <c r="A28" s="150" t="s">
        <v>37</v>
      </c>
      <c r="B28" s="151" t="s">
        <v>8</v>
      </c>
      <c r="C28" s="152" t="s">
        <v>38</v>
      </c>
      <c r="D28" s="153"/>
      <c r="E28" s="152" t="s">
        <v>39</v>
      </c>
      <c r="F28" s="154"/>
      <c r="G28" s="153"/>
      <c r="H28" s="155" t="s">
        <v>40</v>
      </c>
      <c r="I28" s="155" t="s">
        <v>41</v>
      </c>
      <c r="J28" s="155"/>
      <c r="K28" s="155" t="s">
        <v>42</v>
      </c>
      <c r="L28" s="155"/>
      <c r="M28" s="155"/>
      <c r="N28" s="155"/>
      <c r="O28" s="155"/>
      <c r="P28" s="156" t="s">
        <v>43</v>
      </c>
      <c r="Q28" s="156"/>
      <c r="R28" s="157"/>
    </row>
    <row r="29" spans="1:18" ht="28.5" customHeight="1" x14ac:dyDescent="0.3">
      <c r="A29" s="146"/>
      <c r="B29" s="142"/>
      <c r="C29" s="105"/>
      <c r="D29" s="126"/>
      <c r="E29" s="105"/>
      <c r="F29" s="106"/>
      <c r="G29" s="126"/>
      <c r="H29" s="124"/>
      <c r="I29" s="124"/>
      <c r="J29" s="124"/>
      <c r="K29" s="124"/>
      <c r="L29" s="124"/>
      <c r="M29" s="124"/>
      <c r="N29" s="124"/>
      <c r="O29" s="124"/>
      <c r="P29" s="158"/>
      <c r="Q29" s="158"/>
      <c r="R29" s="159"/>
    </row>
    <row r="30" spans="1:18" ht="15.6" x14ac:dyDescent="0.3">
      <c r="A30" s="24" t="s">
        <v>44</v>
      </c>
      <c r="B30" s="13" t="s">
        <v>11</v>
      </c>
      <c r="C30" s="160" t="s">
        <v>27</v>
      </c>
      <c r="D30" s="161"/>
      <c r="E30" s="160">
        <f>E14</f>
        <v>17.339999999999996</v>
      </c>
      <c r="F30" s="120"/>
      <c r="G30" s="161"/>
      <c r="H30" s="13">
        <v>1</v>
      </c>
      <c r="I30" s="158">
        <f>M13</f>
        <v>0.89534839042878023</v>
      </c>
      <c r="J30" s="158"/>
      <c r="K30" s="158">
        <f>R14</f>
        <v>5.1634855272709369E-2</v>
      </c>
      <c r="L30" s="158"/>
      <c r="M30" s="158"/>
      <c r="N30" s="158"/>
      <c r="O30" s="158"/>
      <c r="P30" s="158" t="s">
        <v>45</v>
      </c>
      <c r="Q30" s="158"/>
      <c r="R30" s="159"/>
    </row>
    <row r="31" spans="1:18" ht="28.8" x14ac:dyDescent="0.3">
      <c r="A31" s="24" t="s">
        <v>28</v>
      </c>
      <c r="B31" s="14" t="str">
        <f>B16</f>
        <v>Weighing Balance</v>
      </c>
      <c r="C31" s="160" t="s">
        <v>30</v>
      </c>
      <c r="D31" s="161"/>
      <c r="E31" s="160">
        <f>E17</f>
        <v>5000</v>
      </c>
      <c r="F31" s="120"/>
      <c r="G31" s="161"/>
      <c r="H31" s="13">
        <v>1</v>
      </c>
      <c r="I31" s="158">
        <f>J17</f>
        <v>0.25</v>
      </c>
      <c r="J31" s="158"/>
      <c r="K31" s="158">
        <f>R16</f>
        <v>5.0000000000000002E-5</v>
      </c>
      <c r="L31" s="158"/>
      <c r="M31" s="158"/>
      <c r="N31" s="158"/>
      <c r="O31" s="158"/>
      <c r="P31" s="158" t="s">
        <v>46</v>
      </c>
      <c r="Q31" s="158"/>
      <c r="R31" s="159"/>
    </row>
    <row r="32" spans="1:18" x14ac:dyDescent="0.3">
      <c r="A32" s="24" t="s">
        <v>36</v>
      </c>
      <c r="B32" s="14" t="str">
        <f>B18</f>
        <v>CTM</v>
      </c>
      <c r="C32" s="160" t="s">
        <v>30</v>
      </c>
      <c r="D32" s="161"/>
      <c r="E32" s="160">
        <f>E19</f>
        <v>2000</v>
      </c>
      <c r="F32" s="120"/>
      <c r="G32" s="161"/>
      <c r="H32" s="13">
        <v>1</v>
      </c>
      <c r="I32" s="158">
        <f>J19</f>
        <v>0.34499999999999997</v>
      </c>
      <c r="J32" s="158"/>
      <c r="K32" s="158">
        <f>R18</f>
        <v>1.7249999999999999E-4</v>
      </c>
      <c r="L32" s="158"/>
      <c r="M32" s="158"/>
      <c r="N32" s="158"/>
      <c r="O32" s="158"/>
      <c r="P32" s="158" t="s">
        <v>46</v>
      </c>
      <c r="Q32" s="158"/>
      <c r="R32" s="159"/>
    </row>
    <row r="33" spans="1:18" ht="48.75" customHeight="1" x14ac:dyDescent="0.3">
      <c r="A33" s="24" t="s">
        <v>59</v>
      </c>
      <c r="B33" s="14" t="str">
        <f>B20</f>
        <v>Test Sieve</v>
      </c>
      <c r="C33" s="160" t="s">
        <v>30</v>
      </c>
      <c r="D33" s="161"/>
      <c r="E33" s="160">
        <f>E21</f>
        <v>12.5</v>
      </c>
      <c r="F33" s="120"/>
      <c r="G33" s="161"/>
      <c r="H33" s="13">
        <v>1</v>
      </c>
      <c r="I33" s="158">
        <f>J21</f>
        <v>1.5900000000000001E-2</v>
      </c>
      <c r="J33" s="158"/>
      <c r="K33" s="158">
        <f>R20</f>
        <v>1.2720000000000001E-3</v>
      </c>
      <c r="L33" s="158"/>
      <c r="M33" s="158"/>
      <c r="N33" s="158"/>
      <c r="O33" s="158"/>
      <c r="P33" s="158" t="s">
        <v>46</v>
      </c>
      <c r="Q33" s="158"/>
      <c r="R33" s="159"/>
    </row>
    <row r="34" spans="1:18" ht="52.5" customHeight="1" x14ac:dyDescent="0.3">
      <c r="A34" s="24" t="s">
        <v>60</v>
      </c>
      <c r="B34" s="14" t="str">
        <f>B22</f>
        <v>Test Sieve</v>
      </c>
      <c r="C34" s="160" t="s">
        <v>30</v>
      </c>
      <c r="D34" s="161"/>
      <c r="E34" s="160">
        <f>E23</f>
        <v>10</v>
      </c>
      <c r="F34" s="120"/>
      <c r="G34" s="161"/>
      <c r="H34" s="13">
        <v>1</v>
      </c>
      <c r="I34" s="158">
        <f>J23</f>
        <v>6.8999999999999999E-3</v>
      </c>
      <c r="J34" s="158"/>
      <c r="K34" s="158">
        <f>R22</f>
        <v>6.8999999999999997E-4</v>
      </c>
      <c r="L34" s="158"/>
      <c r="M34" s="158"/>
      <c r="N34" s="158"/>
      <c r="O34" s="158"/>
      <c r="P34" s="158" t="s">
        <v>46</v>
      </c>
      <c r="Q34" s="158"/>
      <c r="R34" s="159"/>
    </row>
    <row r="35" spans="1:18" x14ac:dyDescent="0.3">
      <c r="A35" s="24" t="s">
        <v>91</v>
      </c>
      <c r="B35" s="14" t="str">
        <f>B24</f>
        <v>Test Sieve</v>
      </c>
      <c r="C35" s="112" t="s">
        <v>30</v>
      </c>
      <c r="D35" s="125"/>
      <c r="E35" s="160">
        <f>E25</f>
        <v>2.36</v>
      </c>
      <c r="F35" s="120"/>
      <c r="G35" s="161"/>
      <c r="H35" s="13">
        <v>1</v>
      </c>
      <c r="I35" s="158">
        <f>J25</f>
        <v>6.8999999999999999E-3</v>
      </c>
      <c r="J35" s="158"/>
      <c r="K35" s="158">
        <f>R24</f>
        <v>2.9237288135593223E-3</v>
      </c>
      <c r="L35" s="158"/>
      <c r="M35" s="158"/>
      <c r="N35" s="158"/>
      <c r="O35" s="158"/>
      <c r="P35" s="158" t="s">
        <v>46</v>
      </c>
      <c r="Q35" s="158"/>
      <c r="R35" s="159"/>
    </row>
    <row r="36" spans="1:18" ht="15" thickBot="1" x14ac:dyDescent="0.35">
      <c r="A36" s="47" t="s">
        <v>92</v>
      </c>
      <c r="B36" s="50" t="str">
        <f>B26</f>
        <v>Hot Air Oven</v>
      </c>
      <c r="C36" s="182" t="s">
        <v>30</v>
      </c>
      <c r="D36" s="183"/>
      <c r="E36" s="184">
        <f>E27</f>
        <v>105</v>
      </c>
      <c r="F36" s="184"/>
      <c r="G36" s="183"/>
      <c r="H36" s="49">
        <v>1</v>
      </c>
      <c r="I36" s="185">
        <f>J27</f>
        <v>0.34499999999999997</v>
      </c>
      <c r="J36" s="185"/>
      <c r="K36" s="185">
        <f>R26</f>
        <v>3.2857142857142855E-3</v>
      </c>
      <c r="L36" s="185"/>
      <c r="M36" s="185"/>
      <c r="N36" s="185"/>
      <c r="O36" s="185"/>
      <c r="P36" s="185" t="s">
        <v>46</v>
      </c>
      <c r="Q36" s="185"/>
      <c r="R36" s="186"/>
    </row>
    <row r="37" spans="1:18" ht="18.75" customHeight="1" x14ac:dyDescent="0.3">
      <c r="A37" s="162" t="s">
        <v>47</v>
      </c>
      <c r="B37" s="162"/>
      <c r="C37" s="163" t="s">
        <v>48</v>
      </c>
      <c r="D37" s="163"/>
      <c r="E37" s="163"/>
      <c r="F37" s="163"/>
      <c r="G37" s="163"/>
      <c r="H37" s="163"/>
      <c r="I37" s="163"/>
      <c r="J37" s="163"/>
      <c r="K37" s="163"/>
      <c r="L37" s="104"/>
      <c r="M37" s="104"/>
      <c r="N37" s="104"/>
      <c r="O37" s="104"/>
      <c r="P37" s="104"/>
      <c r="Q37" s="104"/>
      <c r="R37" s="104"/>
    </row>
    <row r="38" spans="1:18" x14ac:dyDescent="0.3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</row>
    <row r="39" spans="1:18" x14ac:dyDescent="0.3">
      <c r="A39" s="104"/>
      <c r="B39" s="104"/>
      <c r="C39" s="164">
        <f>SQRT(K30^2+K31^2+K32^2+K33^2+K34^2+K35^2+K36^2)</f>
        <v>5.1842344929856586E-2</v>
      </c>
      <c r="D39" s="164"/>
      <c r="E39" s="164"/>
      <c r="F39" s="164"/>
      <c r="G39" s="164"/>
      <c r="H39" s="164"/>
      <c r="I39" s="164"/>
      <c r="J39" s="164"/>
      <c r="K39" s="164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">
      <c r="A42" s="15"/>
      <c r="B42" s="104" t="s">
        <v>49</v>
      </c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</row>
    <row r="43" spans="1:18" x14ac:dyDescent="0.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</row>
    <row r="44" spans="1:18" x14ac:dyDescent="0.3">
      <c r="A44" s="104"/>
      <c r="B44" s="104"/>
      <c r="C44" s="7"/>
      <c r="D44" s="104">
        <f>C39</f>
        <v>5.1842344929856586E-2</v>
      </c>
      <c r="E44" s="104"/>
      <c r="F44" s="104"/>
      <c r="G44" s="7" t="s">
        <v>50</v>
      </c>
      <c r="H44" s="7"/>
      <c r="I44" s="7">
        <f>C39*2</f>
        <v>0.10368468985971317</v>
      </c>
      <c r="J44" s="7"/>
      <c r="K44" s="7"/>
      <c r="L44" s="104"/>
      <c r="M44" s="104"/>
      <c r="N44" s="104"/>
      <c r="O44" s="104"/>
      <c r="P44" s="104"/>
      <c r="Q44" s="104"/>
      <c r="R44" s="104"/>
    </row>
    <row r="45" spans="1:18" x14ac:dyDescent="0.3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</row>
    <row r="46" spans="1:18" x14ac:dyDescent="0.3">
      <c r="A46" s="164" t="s">
        <v>51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04"/>
      <c r="M46" s="104"/>
      <c r="N46" s="104"/>
      <c r="O46" s="104"/>
      <c r="P46" s="104"/>
      <c r="Q46" s="104"/>
      <c r="R46" s="104"/>
    </row>
    <row r="47" spans="1:18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3">
      <c r="A48" s="104"/>
      <c r="B48" s="104"/>
      <c r="C48" s="7"/>
      <c r="D48" s="104">
        <f>I44</f>
        <v>0.10368468985971317</v>
      </c>
      <c r="E48" s="104"/>
      <c r="F48" t="s">
        <v>52</v>
      </c>
      <c r="G48" s="36">
        <f>E14</f>
        <v>17.339999999999996</v>
      </c>
      <c r="H48" s="7"/>
      <c r="I48" s="36">
        <f>D48*G48</f>
        <v>1.797892522167426</v>
      </c>
      <c r="J48" s="7"/>
      <c r="K48" s="7"/>
      <c r="L48" s="104"/>
      <c r="M48" s="104"/>
      <c r="N48" s="104"/>
      <c r="O48" s="104"/>
      <c r="P48" s="104"/>
      <c r="Q48" s="104"/>
      <c r="R48" s="104"/>
    </row>
    <row r="49" spans="1:18" x14ac:dyDescent="0.3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</row>
    <row r="50" spans="1:18" x14ac:dyDescent="0.3">
      <c r="A50" s="165" t="s">
        <v>53</v>
      </c>
      <c r="B50" s="165"/>
      <c r="C50" s="40">
        <f>I48</f>
        <v>1.797892522167426</v>
      </c>
      <c r="D50" s="26" t="s">
        <v>54</v>
      </c>
      <c r="F50" s="17"/>
      <c r="G50" s="17"/>
      <c r="H50" s="38">
        <f>E30</f>
        <v>17.339999999999996</v>
      </c>
      <c r="K50" s="15"/>
      <c r="L50" s="104"/>
      <c r="M50" s="104"/>
      <c r="N50" s="104"/>
      <c r="O50" s="104"/>
      <c r="P50" s="104"/>
      <c r="Q50" s="104"/>
      <c r="R50" s="104"/>
    </row>
    <row r="51" spans="1:18" x14ac:dyDescent="0.3">
      <c r="A51" s="17" t="s">
        <v>55</v>
      </c>
      <c r="B51" s="15"/>
      <c r="C51" s="29" t="s">
        <v>63</v>
      </c>
      <c r="D51" s="39">
        <f>C50</f>
        <v>1.797892522167426</v>
      </c>
      <c r="E51" s="30" t="s">
        <v>64</v>
      </c>
      <c r="F51" s="37">
        <f>H50</f>
        <v>17.339999999999996</v>
      </c>
      <c r="G51" s="18" t="s">
        <v>68</v>
      </c>
      <c r="H51" s="17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3">
      <c r="A52" s="15" t="s">
        <v>56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5"/>
      <c r="Q52" s="15"/>
      <c r="R52" s="15"/>
    </row>
    <row r="53" spans="1:18" x14ac:dyDescent="0.3">
      <c r="A53" s="1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5"/>
      <c r="Q53" s="15"/>
      <c r="R53" s="15"/>
    </row>
    <row r="54" spans="1:18" x14ac:dyDescent="0.3">
      <c r="A54" s="1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5"/>
      <c r="Q54" s="15"/>
      <c r="R54" s="15"/>
    </row>
    <row r="55" spans="1:18" x14ac:dyDescent="0.3">
      <c r="A55" s="166" t="s">
        <v>57</v>
      </c>
      <c r="B55" s="166"/>
      <c r="C55" s="16"/>
      <c r="D55" s="104"/>
      <c r="E55" s="104"/>
      <c r="F55" s="104"/>
      <c r="G55" s="104"/>
      <c r="H55" s="104"/>
      <c r="I55" s="104"/>
      <c r="J55" s="104"/>
      <c r="K55" s="104"/>
      <c r="L55" s="166" t="s">
        <v>58</v>
      </c>
      <c r="M55" s="166"/>
      <c r="N55" s="166"/>
      <c r="O55" s="166"/>
      <c r="P55" s="166"/>
      <c r="Q55" s="166"/>
      <c r="R55" s="166"/>
    </row>
  </sheetData>
  <mergeCells count="182">
    <mergeCell ref="A49:R49"/>
    <mergeCell ref="A50:B50"/>
    <mergeCell ref="L50:R50"/>
    <mergeCell ref="A55:B55"/>
    <mergeCell ref="D55:K55"/>
    <mergeCell ref="L55:R55"/>
    <mergeCell ref="A45:R45"/>
    <mergeCell ref="A46:K46"/>
    <mergeCell ref="L46:R46"/>
    <mergeCell ref="A48:B48"/>
    <mergeCell ref="D48:E48"/>
    <mergeCell ref="L48:R48"/>
    <mergeCell ref="A40:R40"/>
    <mergeCell ref="B42:K42"/>
    <mergeCell ref="L42:R42"/>
    <mergeCell ref="A43:R43"/>
    <mergeCell ref="A44:B44"/>
    <mergeCell ref="D44:F44"/>
    <mergeCell ref="L44:R44"/>
    <mergeCell ref="A37:B37"/>
    <mergeCell ref="C37:K37"/>
    <mergeCell ref="L37:R37"/>
    <mergeCell ref="A38:R38"/>
    <mergeCell ref="A39:B39"/>
    <mergeCell ref="C39:K39"/>
    <mergeCell ref="L39:R39"/>
    <mergeCell ref="C35:D35"/>
    <mergeCell ref="E35:G35"/>
    <mergeCell ref="I35:J35"/>
    <mergeCell ref="K35:O35"/>
    <mergeCell ref="P35:R35"/>
    <mergeCell ref="C36:D36"/>
    <mergeCell ref="E36:G36"/>
    <mergeCell ref="I36:J36"/>
    <mergeCell ref="K36:O36"/>
    <mergeCell ref="P36:R36"/>
    <mergeCell ref="C33:D33"/>
    <mergeCell ref="E33:G33"/>
    <mergeCell ref="I33:J33"/>
    <mergeCell ref="K33:O33"/>
    <mergeCell ref="P33:R33"/>
    <mergeCell ref="C34:D34"/>
    <mergeCell ref="E34:G34"/>
    <mergeCell ref="I34:J34"/>
    <mergeCell ref="K34:O34"/>
    <mergeCell ref="P34:R34"/>
    <mergeCell ref="C31:D31"/>
    <mergeCell ref="E31:G31"/>
    <mergeCell ref="I31:J31"/>
    <mergeCell ref="K31:O31"/>
    <mergeCell ref="P31:R31"/>
    <mergeCell ref="C32:D32"/>
    <mergeCell ref="E32:G32"/>
    <mergeCell ref="I32:J32"/>
    <mergeCell ref="K32:O32"/>
    <mergeCell ref="P32:R32"/>
    <mergeCell ref="K28:O29"/>
    <mergeCell ref="P28:R29"/>
    <mergeCell ref="C30:D30"/>
    <mergeCell ref="E30:G30"/>
    <mergeCell ref="I30:J30"/>
    <mergeCell ref="K30:O30"/>
    <mergeCell ref="P30:R30"/>
    <mergeCell ref="L26:N27"/>
    <mergeCell ref="R26:R27"/>
    <mergeCell ref="E27:G27"/>
    <mergeCell ref="H27:I27"/>
    <mergeCell ref="J27:K27"/>
    <mergeCell ref="J26:K26"/>
    <mergeCell ref="A28:A29"/>
    <mergeCell ref="B28:B29"/>
    <mergeCell ref="C28:D29"/>
    <mergeCell ref="E28:G29"/>
    <mergeCell ref="H28:H29"/>
    <mergeCell ref="A26:A27"/>
    <mergeCell ref="B26:B27"/>
    <mergeCell ref="C26:D27"/>
    <mergeCell ref="E26:G26"/>
    <mergeCell ref="H26:I26"/>
    <mergeCell ref="I28:J29"/>
    <mergeCell ref="L24:N25"/>
    <mergeCell ref="R24:R25"/>
    <mergeCell ref="E25:G25"/>
    <mergeCell ref="H25:I25"/>
    <mergeCell ref="J25:K25"/>
    <mergeCell ref="L22:N23"/>
    <mergeCell ref="R22:R23"/>
    <mergeCell ref="E23:G23"/>
    <mergeCell ref="H23:I23"/>
    <mergeCell ref="J23:K23"/>
    <mergeCell ref="J22:K22"/>
    <mergeCell ref="H19:I19"/>
    <mergeCell ref="J19:K19"/>
    <mergeCell ref="A24:A25"/>
    <mergeCell ref="B24:B25"/>
    <mergeCell ref="C24:D25"/>
    <mergeCell ref="E24:G24"/>
    <mergeCell ref="H24:I24"/>
    <mergeCell ref="A22:A23"/>
    <mergeCell ref="B22:B23"/>
    <mergeCell ref="C22:D23"/>
    <mergeCell ref="E22:G22"/>
    <mergeCell ref="H22:I22"/>
    <mergeCell ref="J24:K24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</mergeCells>
  <pageMargins left="0.11811023622047245" right="0.11811023622047245" top="0.98425196850393704" bottom="0.74803149606299213" header="0.31496062992125984" footer="0.31496062992125984"/>
  <pageSetup scale="8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1BE21-82CE-4D63-B61F-90F2CC0C9BFE}">
  <dimension ref="A1:R43"/>
  <sheetViews>
    <sheetView view="pageBreakPreview" zoomScale="80" zoomScaleNormal="100" zoomScaleSheetLayoutView="80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6" customWidth="1"/>
    <col min="4" max="4" width="5.6640625" customWidth="1"/>
    <col min="5" max="5" width="2.88671875" customWidth="1"/>
    <col min="6" max="6" width="5.88671875" customWidth="1"/>
    <col min="7" max="7" width="8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71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66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70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0.25227999999999995</v>
      </c>
      <c r="O7" s="3"/>
      <c r="P7" s="2">
        <f>SQRT(N7)</f>
        <v>0.50227482517044386</v>
      </c>
      <c r="Q7" s="3"/>
      <c r="R7" s="101">
        <f>P7/P8</f>
        <v>0.25113741258522193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2.12</v>
      </c>
      <c r="F9" s="167"/>
      <c r="G9" s="167"/>
      <c r="H9" s="13">
        <f>E14-E9</f>
        <v>0.44200000000000017</v>
      </c>
      <c r="I9" s="4">
        <f t="shared" ref="I9:I13" si="0">H9*H9</f>
        <v>0.19536400000000015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2.65</v>
      </c>
      <c r="F10" s="167"/>
      <c r="G10" s="167"/>
      <c r="H10" s="13">
        <f>E14-E10</f>
        <v>-8.7999999999999634E-2</v>
      </c>
      <c r="I10" s="6">
        <f t="shared" si="0"/>
        <v>7.7439999999999358E-3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2.61</v>
      </c>
      <c r="F11" s="167"/>
      <c r="G11" s="167"/>
      <c r="H11" s="13">
        <f>E14-E11</f>
        <v>-4.7999999999999599E-2</v>
      </c>
      <c r="I11" s="6">
        <f t="shared" si="0"/>
        <v>2.3039999999999615E-3</v>
      </c>
      <c r="J11" s="103"/>
      <c r="K11" s="104"/>
      <c r="L11" s="7"/>
      <c r="M11" s="106">
        <f>R7</f>
        <v>0.25113741258522193</v>
      </c>
      <c r="N11" s="106"/>
      <c r="O11" s="106"/>
      <c r="P11" s="106"/>
      <c r="Q11" s="7"/>
      <c r="R11" s="23">
        <f>M11</f>
        <v>0.25113741258522193</v>
      </c>
    </row>
    <row r="12" spans="1:18" x14ac:dyDescent="0.3">
      <c r="A12" s="110"/>
      <c r="B12" s="103"/>
      <c r="C12" s="115"/>
      <c r="D12" s="116"/>
      <c r="E12" s="167">
        <v>2.71</v>
      </c>
      <c r="F12" s="167"/>
      <c r="G12" s="167"/>
      <c r="H12" s="13">
        <f>E14-E12</f>
        <v>-0.14799999999999969</v>
      </c>
      <c r="I12" s="6">
        <f t="shared" si="0"/>
        <v>2.1903999999999906E-2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2.72</v>
      </c>
      <c r="F13" s="167"/>
      <c r="G13" s="167"/>
      <c r="H13" s="13">
        <f>(E13-E14)</f>
        <v>0.15799999999999992</v>
      </c>
      <c r="I13" s="8">
        <f t="shared" si="0"/>
        <v>2.4963999999999976E-2</v>
      </c>
      <c r="J13" s="105"/>
      <c r="K13" s="106"/>
      <c r="L13" s="9"/>
      <c r="M13" s="106">
        <f>R11/R12</f>
        <v>0.11231547968927634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68">
        <f>AVERAGE(E9:E13)</f>
        <v>2.5620000000000003</v>
      </c>
      <c r="F14" s="169"/>
      <c r="G14" s="170"/>
      <c r="H14" s="112" t="s">
        <v>24</v>
      </c>
      <c r="I14" s="138">
        <f>I9+I10+I11+I12+I13</f>
        <v>0.25227999999999995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0.11231547968927634</v>
      </c>
      <c r="Q14" s="5"/>
      <c r="R14" s="121">
        <f>P14/P15</f>
        <v>4.3838985046555944E-2</v>
      </c>
    </row>
    <row r="15" spans="1:18" x14ac:dyDescent="0.3">
      <c r="A15" s="111"/>
      <c r="B15" s="106"/>
      <c r="C15" s="130"/>
      <c r="D15" s="131"/>
      <c r="E15" s="171"/>
      <c r="F15" s="172"/>
      <c r="G15" s="17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2.5620000000000003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5.0000000000000002E-5</v>
      </c>
    </row>
    <row r="17" spans="1:18" x14ac:dyDescent="0.3">
      <c r="A17" s="123"/>
      <c r="B17" s="124"/>
      <c r="C17" s="105"/>
      <c r="D17" s="126"/>
      <c r="E17" s="105">
        <v>5000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69</v>
      </c>
      <c r="C18" s="112" t="s">
        <v>30</v>
      </c>
      <c r="D18" s="125"/>
      <c r="E18" s="112" t="s">
        <v>61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3.2857142857142855E-3</v>
      </c>
    </row>
    <row r="19" spans="1:18" ht="15" thickBot="1" x14ac:dyDescent="0.35">
      <c r="A19" s="123"/>
      <c r="B19" s="124"/>
      <c r="C19" s="105"/>
      <c r="D19" s="126"/>
      <c r="E19" s="105">
        <v>105</v>
      </c>
      <c r="F19" s="106"/>
      <c r="G19" s="126"/>
      <c r="H19" s="171">
        <v>0.69</v>
      </c>
      <c r="I19" s="173"/>
      <c r="J19" s="105">
        <f>H19/2</f>
        <v>0.34499999999999997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27.75" customHeight="1" x14ac:dyDescent="0.3">
      <c r="A20" s="150" t="s">
        <v>37</v>
      </c>
      <c r="B20" s="151" t="s">
        <v>8</v>
      </c>
      <c r="C20" s="152" t="s">
        <v>38</v>
      </c>
      <c r="D20" s="153"/>
      <c r="E20" s="152" t="s">
        <v>39</v>
      </c>
      <c r="F20" s="154"/>
      <c r="G20" s="153"/>
      <c r="H20" s="155" t="s">
        <v>40</v>
      </c>
      <c r="I20" s="155" t="s">
        <v>41</v>
      </c>
      <c r="J20" s="155"/>
      <c r="K20" s="155" t="s">
        <v>42</v>
      </c>
      <c r="L20" s="155"/>
      <c r="M20" s="155"/>
      <c r="N20" s="155"/>
      <c r="O20" s="155"/>
      <c r="P20" s="156" t="s">
        <v>43</v>
      </c>
      <c r="Q20" s="156"/>
      <c r="R20" s="157"/>
    </row>
    <row r="21" spans="1:18" ht="28.5" customHeight="1" x14ac:dyDescent="0.3">
      <c r="A21" s="146"/>
      <c r="B21" s="142"/>
      <c r="C21" s="105"/>
      <c r="D21" s="126"/>
      <c r="E21" s="105"/>
      <c r="F21" s="106"/>
      <c r="G21" s="126"/>
      <c r="H21" s="124"/>
      <c r="I21" s="124"/>
      <c r="J21" s="124"/>
      <c r="K21" s="124"/>
      <c r="L21" s="124"/>
      <c r="M21" s="124"/>
      <c r="N21" s="124"/>
      <c r="O21" s="124"/>
      <c r="P21" s="158"/>
      <c r="Q21" s="158"/>
      <c r="R21" s="159"/>
    </row>
    <row r="22" spans="1:18" ht="15.6" x14ac:dyDescent="0.3">
      <c r="A22" s="24" t="s">
        <v>44</v>
      </c>
      <c r="B22" s="13" t="s">
        <v>11</v>
      </c>
      <c r="C22" s="160" t="s">
        <v>27</v>
      </c>
      <c r="D22" s="161"/>
      <c r="E22" s="194">
        <f>E14</f>
        <v>2.5620000000000003</v>
      </c>
      <c r="F22" s="195"/>
      <c r="G22" s="196"/>
      <c r="H22" s="13">
        <v>1</v>
      </c>
      <c r="I22" s="158">
        <f>M13</f>
        <v>0.11231547968927634</v>
      </c>
      <c r="J22" s="158"/>
      <c r="K22" s="158">
        <f>R14</f>
        <v>4.3838985046555944E-2</v>
      </c>
      <c r="L22" s="158"/>
      <c r="M22" s="158"/>
      <c r="N22" s="158"/>
      <c r="O22" s="158"/>
      <c r="P22" s="158" t="s">
        <v>45</v>
      </c>
      <c r="Q22" s="158"/>
      <c r="R22" s="159"/>
    </row>
    <row r="23" spans="1:18" ht="28.8" x14ac:dyDescent="0.3">
      <c r="A23" s="24" t="s">
        <v>28</v>
      </c>
      <c r="B23" s="14" t="str">
        <f>B16</f>
        <v>Weighing Balance</v>
      </c>
      <c r="C23" s="160" t="s">
        <v>30</v>
      </c>
      <c r="D23" s="161"/>
      <c r="E23" s="160">
        <f>E17</f>
        <v>5000</v>
      </c>
      <c r="F23" s="120"/>
      <c r="G23" s="161"/>
      <c r="H23" s="13">
        <v>1</v>
      </c>
      <c r="I23" s="158">
        <f>J17</f>
        <v>0.25</v>
      </c>
      <c r="J23" s="158"/>
      <c r="K23" s="158">
        <f>R16</f>
        <v>5.0000000000000002E-5</v>
      </c>
      <c r="L23" s="158"/>
      <c r="M23" s="158"/>
      <c r="N23" s="158"/>
      <c r="O23" s="158"/>
      <c r="P23" s="158" t="s">
        <v>46</v>
      </c>
      <c r="Q23" s="158"/>
      <c r="R23" s="159"/>
    </row>
    <row r="24" spans="1:18" x14ac:dyDescent="0.3">
      <c r="A24" s="24" t="s">
        <v>36</v>
      </c>
      <c r="B24" s="14" t="str">
        <f>B18</f>
        <v>Hot Air Oven</v>
      </c>
      <c r="C24" s="160" t="s">
        <v>30</v>
      </c>
      <c r="D24" s="161"/>
      <c r="E24" s="160">
        <f>E19</f>
        <v>105</v>
      </c>
      <c r="F24" s="120"/>
      <c r="G24" s="161"/>
      <c r="H24" s="13">
        <v>1</v>
      </c>
      <c r="I24" s="158">
        <f>J19</f>
        <v>0.34499999999999997</v>
      </c>
      <c r="J24" s="158"/>
      <c r="K24" s="158">
        <f>R18</f>
        <v>3.2857142857142855E-3</v>
      </c>
      <c r="L24" s="158"/>
      <c r="M24" s="158"/>
      <c r="N24" s="158"/>
      <c r="O24" s="158"/>
      <c r="P24" s="158" t="s">
        <v>46</v>
      </c>
      <c r="Q24" s="158"/>
      <c r="R24" s="159"/>
    </row>
    <row r="25" spans="1:18" ht="18.75" customHeight="1" x14ac:dyDescent="0.3">
      <c r="A25" s="162" t="s">
        <v>47</v>
      </c>
      <c r="B25" s="162"/>
      <c r="C25" s="163" t="s">
        <v>48</v>
      </c>
      <c r="D25" s="163"/>
      <c r="E25" s="163"/>
      <c r="F25" s="163"/>
      <c r="G25" s="163"/>
      <c r="H25" s="163"/>
      <c r="I25" s="163"/>
      <c r="J25" s="163"/>
      <c r="K25" s="163"/>
      <c r="L25" s="104"/>
      <c r="M25" s="104"/>
      <c r="N25" s="104"/>
      <c r="O25" s="104"/>
      <c r="P25" s="104"/>
      <c r="Q25" s="104"/>
      <c r="R25" s="104"/>
    </row>
    <row r="26" spans="1:18" x14ac:dyDescent="0.3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</row>
    <row r="27" spans="1:18" x14ac:dyDescent="0.3">
      <c r="A27" s="104"/>
      <c r="B27" s="104"/>
      <c r="C27" s="164">
        <f>SQRT(K22^2+K23^2+K24^2)</f>
        <v>4.396197252489363E-2</v>
      </c>
      <c r="D27" s="164"/>
      <c r="E27" s="164"/>
      <c r="F27" s="164"/>
      <c r="G27" s="164"/>
      <c r="H27" s="164"/>
      <c r="I27" s="164"/>
      <c r="J27" s="164"/>
      <c r="K27" s="164"/>
      <c r="L27" s="104"/>
      <c r="M27" s="104"/>
      <c r="N27" s="104"/>
      <c r="O27" s="104"/>
      <c r="P27" s="104"/>
      <c r="Q27" s="104"/>
      <c r="R27" s="104"/>
    </row>
    <row r="28" spans="1:18" x14ac:dyDescent="0.3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</row>
    <row r="29" spans="1:18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3">
      <c r="A30" s="15"/>
      <c r="B30" s="104" t="s">
        <v>49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</row>
    <row r="31" spans="1:18" x14ac:dyDescent="0.3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1:18" x14ac:dyDescent="0.3">
      <c r="A32" s="104"/>
      <c r="B32" s="104"/>
      <c r="C32" s="7"/>
      <c r="D32" s="104">
        <f>C27</f>
        <v>4.396197252489363E-2</v>
      </c>
      <c r="E32" s="104"/>
      <c r="F32" s="104"/>
      <c r="G32" s="7" t="s">
        <v>50</v>
      </c>
      <c r="H32" s="7"/>
      <c r="I32" s="7">
        <f>C27*2</f>
        <v>8.7923945049787261E-2</v>
      </c>
      <c r="J32" s="7"/>
      <c r="K32" s="7"/>
      <c r="L32" s="104"/>
      <c r="M32" s="104"/>
      <c r="N32" s="104"/>
      <c r="O32" s="104"/>
      <c r="P32" s="104"/>
      <c r="Q32" s="104"/>
      <c r="R32" s="104"/>
    </row>
    <row r="33" spans="1:18" x14ac:dyDescent="0.3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x14ac:dyDescent="0.3">
      <c r="A34" s="164" t="s">
        <v>51</v>
      </c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04"/>
      <c r="M34" s="104"/>
      <c r="N34" s="104"/>
      <c r="O34" s="104"/>
      <c r="P34" s="104"/>
      <c r="Q34" s="104"/>
      <c r="R34" s="104"/>
    </row>
    <row r="35" spans="1:18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">
      <c r="A36" s="104"/>
      <c r="B36" s="104"/>
      <c r="C36" s="7"/>
      <c r="D36" s="104">
        <f>I32</f>
        <v>8.7923945049787261E-2</v>
      </c>
      <c r="E36" s="104"/>
      <c r="F36" t="s">
        <v>52</v>
      </c>
      <c r="G36" s="7">
        <f>E14</f>
        <v>2.5620000000000003</v>
      </c>
      <c r="H36" s="7"/>
      <c r="I36" s="32">
        <f>D36*G36</f>
        <v>0.225261147217555</v>
      </c>
      <c r="J36" s="7"/>
      <c r="K36" s="7"/>
      <c r="L36" s="104"/>
      <c r="M36" s="104"/>
      <c r="N36" s="104"/>
      <c r="O36" s="104"/>
      <c r="P36" s="104"/>
      <c r="Q36" s="104"/>
      <c r="R36" s="104"/>
    </row>
    <row r="37" spans="1:18" x14ac:dyDescent="0.3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x14ac:dyDescent="0.3">
      <c r="A38" s="165" t="s">
        <v>53</v>
      </c>
      <c r="B38" s="165"/>
      <c r="C38" s="41">
        <f>I36</f>
        <v>0.225261147217555</v>
      </c>
      <c r="D38" s="26" t="s">
        <v>54</v>
      </c>
      <c r="F38" s="17"/>
      <c r="G38" s="17"/>
      <c r="H38" s="31">
        <f>E22</f>
        <v>2.5620000000000003</v>
      </c>
      <c r="K38" s="15"/>
      <c r="L38" s="104"/>
      <c r="M38" s="104"/>
      <c r="N38" s="104"/>
      <c r="O38" s="104"/>
      <c r="P38" s="104"/>
      <c r="Q38" s="104"/>
      <c r="R38" s="104"/>
    </row>
    <row r="39" spans="1:18" x14ac:dyDescent="0.3">
      <c r="A39" s="17" t="s">
        <v>55</v>
      </c>
      <c r="B39" s="15"/>
      <c r="C39" s="29" t="s">
        <v>63</v>
      </c>
      <c r="D39" s="33">
        <f>C38</f>
        <v>0.225261147217555</v>
      </c>
      <c r="E39" s="30" t="s">
        <v>64</v>
      </c>
      <c r="F39" s="35">
        <f>H38</f>
        <v>2.5620000000000003</v>
      </c>
      <c r="G39" s="18"/>
      <c r="H39" s="17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x14ac:dyDescent="0.3">
      <c r="A40" s="15" t="s">
        <v>56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5"/>
      <c r="Q40" s="15"/>
      <c r="R40" s="15"/>
    </row>
    <row r="41" spans="1:18" x14ac:dyDescent="0.3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5"/>
      <c r="Q41" s="15"/>
      <c r="R41" s="15"/>
    </row>
    <row r="42" spans="1:18" x14ac:dyDescent="0.3">
      <c r="A42" s="1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5"/>
      <c r="Q42" s="15"/>
      <c r="R42" s="15"/>
    </row>
    <row r="43" spans="1:18" x14ac:dyDescent="0.3">
      <c r="A43" s="166" t="s">
        <v>57</v>
      </c>
      <c r="B43" s="166"/>
      <c r="C43" s="16"/>
      <c r="D43" s="104"/>
      <c r="E43" s="104"/>
      <c r="F43" s="104"/>
      <c r="G43" s="104"/>
      <c r="H43" s="104"/>
      <c r="I43" s="104"/>
      <c r="J43" s="104"/>
      <c r="K43" s="104"/>
      <c r="L43" s="166" t="s">
        <v>58</v>
      </c>
      <c r="M43" s="166"/>
      <c r="N43" s="166"/>
      <c r="O43" s="166"/>
      <c r="P43" s="166"/>
      <c r="Q43" s="166"/>
      <c r="R43" s="166"/>
    </row>
  </sheetData>
  <mergeCells count="118"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A20:A21"/>
    <mergeCell ref="B20:B21"/>
    <mergeCell ref="C20:D21"/>
    <mergeCell ref="E20:G21"/>
    <mergeCell ref="H20:H21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I20:J21"/>
    <mergeCell ref="K20:O21"/>
    <mergeCell ref="P20:R21"/>
    <mergeCell ref="C22:D22"/>
    <mergeCell ref="E22:G22"/>
    <mergeCell ref="I22:J22"/>
    <mergeCell ref="K22:O22"/>
    <mergeCell ref="P22:R22"/>
    <mergeCell ref="L18:N19"/>
    <mergeCell ref="R18:R19"/>
    <mergeCell ref="E19:G19"/>
    <mergeCell ref="H19:I19"/>
    <mergeCell ref="J19:K19"/>
    <mergeCell ref="C23:D23"/>
    <mergeCell ref="E23:G23"/>
    <mergeCell ref="I23:J23"/>
    <mergeCell ref="K23:O23"/>
    <mergeCell ref="P23:R23"/>
    <mergeCell ref="C24:D24"/>
    <mergeCell ref="E24:G24"/>
    <mergeCell ref="I24:J24"/>
    <mergeCell ref="K24:O24"/>
    <mergeCell ref="P24:R24"/>
    <mergeCell ref="A28:R28"/>
    <mergeCell ref="B30:K30"/>
    <mergeCell ref="L30:R30"/>
    <mergeCell ref="A31:R31"/>
    <mergeCell ref="A32:B32"/>
    <mergeCell ref="D32:F32"/>
    <mergeCell ref="L32:R32"/>
    <mergeCell ref="A25:B25"/>
    <mergeCell ref="C25:K25"/>
    <mergeCell ref="L25:R25"/>
    <mergeCell ref="A26:R26"/>
    <mergeCell ref="A27:B27"/>
    <mergeCell ref="C27:K27"/>
    <mergeCell ref="L27:R27"/>
    <mergeCell ref="A37:R37"/>
    <mergeCell ref="A38:B38"/>
    <mergeCell ref="L38:R38"/>
    <mergeCell ref="A43:B43"/>
    <mergeCell ref="D43:K43"/>
    <mergeCell ref="L43:R43"/>
    <mergeCell ref="A33:R33"/>
    <mergeCell ref="A34:K34"/>
    <mergeCell ref="L34:R34"/>
    <mergeCell ref="A36:B36"/>
    <mergeCell ref="D36:E36"/>
    <mergeCell ref="L36:R36"/>
  </mergeCells>
  <pageMargins left="0.11811023622047245" right="0.11811023622047245" top="0.9055118110236221" bottom="0.74803149606299213" header="0.31496062992125984" footer="0.31496062992125984"/>
  <pageSetup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8566-D855-4C6E-9B9C-B4D9C6912599}">
  <dimension ref="A1:R43"/>
  <sheetViews>
    <sheetView view="pageBreakPreview" zoomScale="85" zoomScaleNormal="100" zoomScaleSheetLayoutView="85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5.6640625" customWidth="1"/>
    <col min="5" max="5" width="2.88671875" customWidth="1"/>
    <col min="6" max="6" width="5.88671875" customWidth="1"/>
    <col min="7" max="7" width="8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74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66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72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5.9199999999999808E-3</v>
      </c>
      <c r="O7" s="3"/>
      <c r="P7" s="2">
        <f>SQRT(N7)</f>
        <v>7.694153624668526E-2</v>
      </c>
      <c r="Q7" s="3"/>
      <c r="R7" s="101">
        <f>P7/P8</f>
        <v>3.847076812334263E-2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1.63</v>
      </c>
      <c r="F9" s="167"/>
      <c r="G9" s="167"/>
      <c r="H9" s="13">
        <f>E14-E9</f>
        <v>-6.5999999999999837E-2</v>
      </c>
      <c r="I9" s="4">
        <f t="shared" ref="I9:I13" si="0">H9*H9</f>
        <v>4.3559999999999788E-3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1.56</v>
      </c>
      <c r="F10" s="167"/>
      <c r="G10" s="167"/>
      <c r="H10" s="13">
        <f>E14-E10</f>
        <v>4.0000000000000036E-3</v>
      </c>
      <c r="I10" s="6">
        <f t="shared" si="0"/>
        <v>1.600000000000003E-5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1.55</v>
      </c>
      <c r="F11" s="167"/>
      <c r="G11" s="167"/>
      <c r="H11" s="13">
        <f>E14-E11</f>
        <v>1.4000000000000012E-2</v>
      </c>
      <c r="I11" s="6">
        <f t="shared" si="0"/>
        <v>1.9600000000000035E-4</v>
      </c>
      <c r="J11" s="103"/>
      <c r="K11" s="104"/>
      <c r="L11" s="7"/>
      <c r="M11" s="106">
        <f>R7</f>
        <v>3.847076812334263E-2</v>
      </c>
      <c r="N11" s="106"/>
      <c r="O11" s="106"/>
      <c r="P11" s="106"/>
      <c r="Q11" s="7"/>
      <c r="R11" s="23">
        <f>M11</f>
        <v>3.847076812334263E-2</v>
      </c>
    </row>
    <row r="12" spans="1:18" x14ac:dyDescent="0.3">
      <c r="A12" s="110"/>
      <c r="B12" s="103"/>
      <c r="C12" s="115"/>
      <c r="D12" s="116"/>
      <c r="E12" s="167">
        <v>1.53</v>
      </c>
      <c r="F12" s="167"/>
      <c r="G12" s="167"/>
      <c r="H12" s="13">
        <f>E14-E12</f>
        <v>3.400000000000003E-2</v>
      </c>
      <c r="I12" s="6">
        <f t="shared" si="0"/>
        <v>1.1560000000000021E-3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1.55</v>
      </c>
      <c r="F13" s="167"/>
      <c r="G13" s="167"/>
      <c r="H13" s="13">
        <f>(E13-E14)</f>
        <v>-1.4000000000000012E-2</v>
      </c>
      <c r="I13" s="8">
        <f t="shared" si="0"/>
        <v>1.9600000000000035E-4</v>
      </c>
      <c r="J13" s="105"/>
      <c r="K13" s="106"/>
      <c r="L13" s="9"/>
      <c r="M13" s="106">
        <f>R11/R12</f>
        <v>1.7205173579312446E-2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68">
        <f>AVERAGE(E9:E13)</f>
        <v>1.5640000000000001</v>
      </c>
      <c r="F14" s="169"/>
      <c r="G14" s="170"/>
      <c r="H14" s="112" t="s">
        <v>24</v>
      </c>
      <c r="I14" s="138">
        <f>I9+I10+I11+I12+I13</f>
        <v>5.9199999999999808E-3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1.7205173579312446E-2</v>
      </c>
      <c r="Q14" s="5"/>
      <c r="R14" s="121">
        <f>P14/P15</f>
        <v>1.1000750370404377E-2</v>
      </c>
    </row>
    <row r="15" spans="1:18" x14ac:dyDescent="0.3">
      <c r="A15" s="111"/>
      <c r="B15" s="106"/>
      <c r="C15" s="130"/>
      <c r="D15" s="131"/>
      <c r="E15" s="171"/>
      <c r="F15" s="172"/>
      <c r="G15" s="17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1.5640000000000001</v>
      </c>
      <c r="Q15" s="9"/>
      <c r="R15" s="122"/>
    </row>
    <row r="16" spans="1:18" ht="18" customHeight="1" x14ac:dyDescent="0.3">
      <c r="A16" s="123" t="s">
        <v>28</v>
      </c>
      <c r="B16" s="124" t="s">
        <v>69</v>
      </c>
      <c r="C16" s="112" t="s">
        <v>30</v>
      </c>
      <c r="D16" s="125"/>
      <c r="E16" s="112" t="s">
        <v>79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3.2857142857142855E-3</v>
      </c>
    </row>
    <row r="17" spans="1:18" x14ac:dyDescent="0.3">
      <c r="A17" s="123"/>
      <c r="B17" s="124"/>
      <c r="C17" s="105"/>
      <c r="D17" s="126"/>
      <c r="E17" s="105">
        <v>105</v>
      </c>
      <c r="F17" s="106"/>
      <c r="G17" s="126"/>
      <c r="H17" s="105">
        <v>0.69</v>
      </c>
      <c r="I17" s="126"/>
      <c r="J17" s="105">
        <f>H17/2</f>
        <v>0.34499999999999997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8" customHeight="1" x14ac:dyDescent="0.3">
      <c r="A18" s="123" t="s">
        <v>36</v>
      </c>
      <c r="B18" s="124" t="s">
        <v>29</v>
      </c>
      <c r="C18" s="112" t="s">
        <v>30</v>
      </c>
      <c r="D18" s="125"/>
      <c r="E18" s="112" t="s">
        <v>31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2.2499999999999999E-4</v>
      </c>
    </row>
    <row r="19" spans="1:18" ht="15" thickBot="1" x14ac:dyDescent="0.35">
      <c r="A19" s="123"/>
      <c r="B19" s="124"/>
      <c r="C19" s="105"/>
      <c r="D19" s="126"/>
      <c r="E19" s="105">
        <v>40000</v>
      </c>
      <c r="F19" s="106"/>
      <c r="G19" s="126"/>
      <c r="H19" s="105">
        <v>18</v>
      </c>
      <c r="I19" s="126"/>
      <c r="J19" s="105">
        <f>H19/2</f>
        <v>9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27.75" customHeight="1" x14ac:dyDescent="0.3">
      <c r="A20" s="150" t="s">
        <v>37</v>
      </c>
      <c r="B20" s="151" t="s">
        <v>8</v>
      </c>
      <c r="C20" s="152" t="s">
        <v>38</v>
      </c>
      <c r="D20" s="153"/>
      <c r="E20" s="152" t="s">
        <v>39</v>
      </c>
      <c r="F20" s="154"/>
      <c r="G20" s="153"/>
      <c r="H20" s="155" t="s">
        <v>40</v>
      </c>
      <c r="I20" s="155" t="s">
        <v>41</v>
      </c>
      <c r="J20" s="155"/>
      <c r="K20" s="155" t="s">
        <v>42</v>
      </c>
      <c r="L20" s="155"/>
      <c r="M20" s="155"/>
      <c r="N20" s="155"/>
      <c r="O20" s="155"/>
      <c r="P20" s="156" t="s">
        <v>43</v>
      </c>
      <c r="Q20" s="156"/>
      <c r="R20" s="157"/>
    </row>
    <row r="21" spans="1:18" ht="28.5" customHeight="1" x14ac:dyDescent="0.3">
      <c r="A21" s="146"/>
      <c r="B21" s="142"/>
      <c r="C21" s="105"/>
      <c r="D21" s="126"/>
      <c r="E21" s="105"/>
      <c r="F21" s="106"/>
      <c r="G21" s="126"/>
      <c r="H21" s="124"/>
      <c r="I21" s="124"/>
      <c r="J21" s="124"/>
      <c r="K21" s="124"/>
      <c r="L21" s="124"/>
      <c r="M21" s="124"/>
      <c r="N21" s="124"/>
      <c r="O21" s="124"/>
      <c r="P21" s="158"/>
      <c r="Q21" s="158"/>
      <c r="R21" s="159"/>
    </row>
    <row r="22" spans="1:18" ht="15.6" x14ac:dyDescent="0.3">
      <c r="A22" s="24" t="s">
        <v>44</v>
      </c>
      <c r="B22" s="13" t="s">
        <v>11</v>
      </c>
      <c r="C22" s="160" t="s">
        <v>27</v>
      </c>
      <c r="D22" s="161"/>
      <c r="E22" s="194">
        <f>E14</f>
        <v>1.5640000000000001</v>
      </c>
      <c r="F22" s="195"/>
      <c r="G22" s="196"/>
      <c r="H22" s="13">
        <v>1</v>
      </c>
      <c r="I22" s="158">
        <f>M13</f>
        <v>1.7205173579312446E-2</v>
      </c>
      <c r="J22" s="158"/>
      <c r="K22" s="158">
        <f>R14</f>
        <v>1.1000750370404377E-2</v>
      </c>
      <c r="L22" s="158"/>
      <c r="M22" s="158"/>
      <c r="N22" s="158"/>
      <c r="O22" s="158"/>
      <c r="P22" s="158" t="s">
        <v>45</v>
      </c>
      <c r="Q22" s="158"/>
      <c r="R22" s="159"/>
    </row>
    <row r="23" spans="1:18" x14ac:dyDescent="0.3">
      <c r="A23" s="24" t="s">
        <v>28</v>
      </c>
      <c r="B23" s="14" t="str">
        <f>B16</f>
        <v>Hot Air Oven</v>
      </c>
      <c r="C23" s="160" t="s">
        <v>30</v>
      </c>
      <c r="D23" s="161"/>
      <c r="E23" s="160">
        <f>E17</f>
        <v>105</v>
      </c>
      <c r="F23" s="120"/>
      <c r="G23" s="161"/>
      <c r="H23" s="13">
        <v>1</v>
      </c>
      <c r="I23" s="158">
        <f>J17</f>
        <v>0.34499999999999997</v>
      </c>
      <c r="J23" s="158"/>
      <c r="K23" s="158">
        <f>R16</f>
        <v>3.2857142857142855E-3</v>
      </c>
      <c r="L23" s="158"/>
      <c r="M23" s="158"/>
      <c r="N23" s="158"/>
      <c r="O23" s="158"/>
      <c r="P23" s="158" t="s">
        <v>46</v>
      </c>
      <c r="Q23" s="158"/>
      <c r="R23" s="159"/>
    </row>
    <row r="24" spans="1:18" ht="28.8" x14ac:dyDescent="0.3">
      <c r="A24" s="24" t="s">
        <v>28</v>
      </c>
      <c r="B24" s="14" t="str">
        <f>B18</f>
        <v>Weighing Balance</v>
      </c>
      <c r="C24" s="160" t="s">
        <v>30</v>
      </c>
      <c r="D24" s="161"/>
      <c r="E24" s="160">
        <f>E19</f>
        <v>40000</v>
      </c>
      <c r="F24" s="120"/>
      <c r="G24" s="161"/>
      <c r="H24" s="13">
        <v>1</v>
      </c>
      <c r="I24" s="158">
        <f>J19</f>
        <v>9</v>
      </c>
      <c r="J24" s="158"/>
      <c r="K24" s="158">
        <f>R18</f>
        <v>2.2499999999999999E-4</v>
      </c>
      <c r="L24" s="158"/>
      <c r="M24" s="158"/>
      <c r="N24" s="158"/>
      <c r="O24" s="158"/>
      <c r="P24" s="158" t="s">
        <v>46</v>
      </c>
      <c r="Q24" s="158"/>
      <c r="R24" s="159"/>
    </row>
    <row r="25" spans="1:18" ht="18.75" customHeight="1" x14ac:dyDescent="0.3">
      <c r="A25" s="162" t="s">
        <v>47</v>
      </c>
      <c r="B25" s="162"/>
      <c r="C25" s="163" t="s">
        <v>48</v>
      </c>
      <c r="D25" s="163"/>
      <c r="E25" s="163"/>
      <c r="F25" s="163"/>
      <c r="G25" s="163"/>
      <c r="H25" s="163"/>
      <c r="I25" s="163"/>
      <c r="J25" s="163"/>
      <c r="K25" s="163"/>
      <c r="L25" s="104"/>
      <c r="M25" s="104"/>
      <c r="N25" s="104"/>
      <c r="O25" s="104"/>
      <c r="P25" s="104"/>
      <c r="Q25" s="104"/>
      <c r="R25" s="104"/>
    </row>
    <row r="26" spans="1:18" x14ac:dyDescent="0.3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</row>
    <row r="27" spans="1:18" x14ac:dyDescent="0.3">
      <c r="A27" s="104"/>
      <c r="B27" s="104"/>
      <c r="C27" s="164">
        <f>SQRT(K22^2+K23^2+K24^2)</f>
        <v>1.14831638531939E-2</v>
      </c>
      <c r="D27" s="164"/>
      <c r="E27" s="164"/>
      <c r="F27" s="164"/>
      <c r="G27" s="164"/>
      <c r="H27" s="164"/>
      <c r="I27" s="164"/>
      <c r="J27" s="164"/>
      <c r="K27" s="164"/>
      <c r="L27" s="104"/>
      <c r="M27" s="104"/>
      <c r="N27" s="104"/>
      <c r="O27" s="104"/>
      <c r="P27" s="104"/>
      <c r="Q27" s="104"/>
      <c r="R27" s="104"/>
    </row>
    <row r="28" spans="1:18" x14ac:dyDescent="0.3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</row>
    <row r="29" spans="1:18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3">
      <c r="A30" s="15"/>
      <c r="B30" s="104" t="s">
        <v>49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</row>
    <row r="31" spans="1:18" x14ac:dyDescent="0.3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1:18" x14ac:dyDescent="0.3">
      <c r="A32" s="104"/>
      <c r="B32" s="104"/>
      <c r="C32" s="7"/>
      <c r="D32" s="104">
        <f>C27</f>
        <v>1.14831638531939E-2</v>
      </c>
      <c r="E32" s="104"/>
      <c r="F32" s="104"/>
      <c r="G32" s="7" t="s">
        <v>50</v>
      </c>
      <c r="H32" s="7"/>
      <c r="I32" s="7">
        <f>C27*2</f>
        <v>2.2966327706387801E-2</v>
      </c>
      <c r="J32" s="7"/>
      <c r="K32" s="7"/>
      <c r="L32" s="104"/>
      <c r="M32" s="104"/>
      <c r="N32" s="104"/>
      <c r="O32" s="104"/>
      <c r="P32" s="104"/>
      <c r="Q32" s="104"/>
      <c r="R32" s="104"/>
    </row>
    <row r="33" spans="1:18" x14ac:dyDescent="0.3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x14ac:dyDescent="0.3">
      <c r="A34" s="164" t="s">
        <v>51</v>
      </c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04"/>
      <c r="M34" s="104"/>
      <c r="N34" s="104"/>
      <c r="O34" s="104"/>
      <c r="P34" s="104"/>
      <c r="Q34" s="104"/>
      <c r="R34" s="104"/>
    </row>
    <row r="35" spans="1:18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">
      <c r="A36" s="104"/>
      <c r="B36" s="104"/>
      <c r="C36" s="7"/>
      <c r="D36" s="104">
        <f>I32</f>
        <v>2.2966327706387801E-2</v>
      </c>
      <c r="E36" s="104"/>
      <c r="F36" t="s">
        <v>52</v>
      </c>
      <c r="G36" s="32">
        <f>E14</f>
        <v>1.5640000000000001</v>
      </c>
      <c r="H36" s="7"/>
      <c r="I36" s="32">
        <f>D36*G36</f>
        <v>3.5919336532790523E-2</v>
      </c>
      <c r="J36" s="7"/>
      <c r="K36" s="7"/>
      <c r="L36" s="104"/>
      <c r="M36" s="104"/>
      <c r="N36" s="104"/>
      <c r="O36" s="104"/>
      <c r="P36" s="104"/>
      <c r="Q36" s="104"/>
      <c r="R36" s="104"/>
    </row>
    <row r="37" spans="1:18" x14ac:dyDescent="0.3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x14ac:dyDescent="0.3">
      <c r="A38" s="165" t="s">
        <v>53</v>
      </c>
      <c r="B38" s="165"/>
      <c r="C38" s="41">
        <f>I36</f>
        <v>3.5919336532790523E-2</v>
      </c>
      <c r="D38" s="26" t="s">
        <v>54</v>
      </c>
      <c r="F38" s="17"/>
      <c r="G38" s="17"/>
      <c r="H38" s="31">
        <f>E22</f>
        <v>1.5640000000000001</v>
      </c>
      <c r="K38" s="15"/>
      <c r="L38" s="104"/>
      <c r="M38" s="104"/>
      <c r="N38" s="104"/>
      <c r="O38" s="104"/>
      <c r="P38" s="104"/>
      <c r="Q38" s="104"/>
      <c r="R38" s="104"/>
    </row>
    <row r="39" spans="1:18" x14ac:dyDescent="0.3">
      <c r="A39" s="17" t="s">
        <v>55</v>
      </c>
      <c r="B39" s="15"/>
      <c r="C39" s="29" t="s">
        <v>63</v>
      </c>
      <c r="D39" s="33">
        <f>C38</f>
        <v>3.5919336532790523E-2</v>
      </c>
      <c r="E39" s="30" t="s">
        <v>64</v>
      </c>
      <c r="F39" s="35">
        <f>H38</f>
        <v>1.5640000000000001</v>
      </c>
      <c r="G39" s="18" t="s">
        <v>73</v>
      </c>
      <c r="H39" s="17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x14ac:dyDescent="0.3">
      <c r="A40" s="15" t="s">
        <v>56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5"/>
      <c r="Q40" s="15"/>
      <c r="R40" s="15"/>
    </row>
    <row r="41" spans="1:18" x14ac:dyDescent="0.3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5"/>
      <c r="Q41" s="15"/>
      <c r="R41" s="15"/>
    </row>
    <row r="42" spans="1:18" x14ac:dyDescent="0.3">
      <c r="A42" s="1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5"/>
      <c r="Q42" s="15"/>
      <c r="R42" s="15"/>
    </row>
    <row r="43" spans="1:18" x14ac:dyDescent="0.3">
      <c r="A43" s="166" t="s">
        <v>57</v>
      </c>
      <c r="B43" s="166"/>
      <c r="C43" s="16"/>
      <c r="D43" s="104"/>
      <c r="E43" s="104"/>
      <c r="F43" s="104"/>
      <c r="G43" s="104"/>
      <c r="H43" s="104"/>
      <c r="I43" s="104"/>
      <c r="J43" s="104"/>
      <c r="K43" s="104"/>
      <c r="L43" s="166" t="s">
        <v>58</v>
      </c>
      <c r="M43" s="166"/>
      <c r="N43" s="166"/>
      <c r="O43" s="166"/>
      <c r="P43" s="166"/>
      <c r="Q43" s="166"/>
      <c r="R43" s="166"/>
    </row>
  </sheetData>
  <mergeCells count="118">
    <mergeCell ref="J11:K13"/>
    <mergeCell ref="M11:P11"/>
    <mergeCell ref="E12:G12"/>
    <mergeCell ref="M12:P12"/>
    <mergeCell ref="E13:G13"/>
    <mergeCell ref="M13:P13"/>
    <mergeCell ref="A9:A13"/>
    <mergeCell ref="B9:B13"/>
    <mergeCell ref="C9:D13"/>
    <mergeCell ref="E9:G9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M8:N8"/>
    <mergeCell ref="A4:B4"/>
    <mergeCell ref="C4:J4"/>
    <mergeCell ref="K4:N4"/>
    <mergeCell ref="O4:R4"/>
    <mergeCell ref="A5:B5"/>
    <mergeCell ref="C5:R5"/>
    <mergeCell ref="J9:K10"/>
    <mergeCell ref="M9:P9"/>
    <mergeCell ref="E10:G10"/>
    <mergeCell ref="M10:P10"/>
    <mergeCell ref="E11:G11"/>
    <mergeCell ref="M14:N14"/>
    <mergeCell ref="R14:R15"/>
    <mergeCell ref="M15:N15"/>
    <mergeCell ref="A18:A19"/>
    <mergeCell ref="B18:B19"/>
    <mergeCell ref="C18:D19"/>
    <mergeCell ref="E18:G18"/>
    <mergeCell ref="H18:I18"/>
    <mergeCell ref="J18:K18"/>
    <mergeCell ref="L18:N19"/>
    <mergeCell ref="A14:B15"/>
    <mergeCell ref="C14:D15"/>
    <mergeCell ref="E14:G15"/>
    <mergeCell ref="H14:H15"/>
    <mergeCell ref="I14:I15"/>
    <mergeCell ref="J14:K15"/>
    <mergeCell ref="A16:A17"/>
    <mergeCell ref="B16:B17"/>
    <mergeCell ref="C16:D17"/>
    <mergeCell ref="E16:G16"/>
    <mergeCell ref="H16:I16"/>
    <mergeCell ref="J16:K16"/>
    <mergeCell ref="L16:N17"/>
    <mergeCell ref="R16:R17"/>
    <mergeCell ref="A20:A21"/>
    <mergeCell ref="B20:B21"/>
    <mergeCell ref="C20:D21"/>
    <mergeCell ref="E20:G21"/>
    <mergeCell ref="H20:H21"/>
    <mergeCell ref="R18:R19"/>
    <mergeCell ref="E19:G19"/>
    <mergeCell ref="H19:I19"/>
    <mergeCell ref="J19:K19"/>
    <mergeCell ref="E17:G17"/>
    <mergeCell ref="H17:I17"/>
    <mergeCell ref="J17:K17"/>
    <mergeCell ref="C24:D24"/>
    <mergeCell ref="E24:G24"/>
    <mergeCell ref="I24:J24"/>
    <mergeCell ref="K24:O24"/>
    <mergeCell ref="P24:R24"/>
    <mergeCell ref="I20:J21"/>
    <mergeCell ref="K20:O21"/>
    <mergeCell ref="P20:R21"/>
    <mergeCell ref="C22:D22"/>
    <mergeCell ref="E22:G22"/>
    <mergeCell ref="I22:J22"/>
    <mergeCell ref="K22:O22"/>
    <mergeCell ref="P22:R22"/>
    <mergeCell ref="C23:D23"/>
    <mergeCell ref="E23:G23"/>
    <mergeCell ref="I23:J23"/>
    <mergeCell ref="K23:O23"/>
    <mergeCell ref="P23:R23"/>
    <mergeCell ref="A28:R28"/>
    <mergeCell ref="B30:K30"/>
    <mergeCell ref="L30:R30"/>
    <mergeCell ref="A31:R31"/>
    <mergeCell ref="A32:B32"/>
    <mergeCell ref="D32:F32"/>
    <mergeCell ref="L32:R32"/>
    <mergeCell ref="A25:B25"/>
    <mergeCell ref="C25:K25"/>
    <mergeCell ref="L25:R25"/>
    <mergeCell ref="A26:R26"/>
    <mergeCell ref="A27:B27"/>
    <mergeCell ref="C27:K27"/>
    <mergeCell ref="L27:R27"/>
    <mergeCell ref="A37:R37"/>
    <mergeCell ref="A38:B38"/>
    <mergeCell ref="L38:R38"/>
    <mergeCell ref="A43:B43"/>
    <mergeCell ref="D43:K43"/>
    <mergeCell ref="L43:R43"/>
    <mergeCell ref="A33:R33"/>
    <mergeCell ref="A34:K34"/>
    <mergeCell ref="L34:R34"/>
    <mergeCell ref="A36:B36"/>
    <mergeCell ref="D36:E36"/>
    <mergeCell ref="L36:R36"/>
  </mergeCells>
  <pageMargins left="0.11811023622047245" right="0.11811023622047245" top="0.98425196850393704" bottom="0.74803149606299213" header="0.31496062992125984" footer="0.31496062992125984"/>
  <pageSetup scale="8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A666C-9F7C-4751-AF15-D19FFFF67B46}">
  <dimension ref="A1:R43"/>
  <sheetViews>
    <sheetView view="pageBreakPreview" zoomScale="80" zoomScaleNormal="100" zoomScaleSheetLayoutView="80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5" customWidth="1"/>
    <col min="5" max="5" width="2.88671875" customWidth="1"/>
    <col min="6" max="6" width="5.88671875" customWidth="1"/>
    <col min="7" max="7" width="8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75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66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72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7.0799999999999795E-3</v>
      </c>
      <c r="O7" s="3"/>
      <c r="P7" s="2">
        <f>SQRT(N7)</f>
        <v>8.4142735871850394E-2</v>
      </c>
      <c r="Q7" s="3"/>
      <c r="R7" s="101">
        <f>P7/P8</f>
        <v>4.2071367935925197E-2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1.66</v>
      </c>
      <c r="F9" s="167"/>
      <c r="G9" s="167"/>
      <c r="H9" s="13">
        <f>E14-E9</f>
        <v>-7.1999999999999842E-2</v>
      </c>
      <c r="I9" s="4">
        <f t="shared" ref="I9:I13" si="0">H9*H9</f>
        <v>5.1839999999999768E-3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1.58</v>
      </c>
      <c r="F10" s="167"/>
      <c r="G10" s="167"/>
      <c r="H10" s="13">
        <f>E14-E10</f>
        <v>8.0000000000000071E-3</v>
      </c>
      <c r="I10" s="6">
        <f t="shared" si="0"/>
        <v>6.4000000000000119E-5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1.58</v>
      </c>
      <c r="F11" s="167"/>
      <c r="G11" s="167"/>
      <c r="H11" s="13">
        <f>E14-E11</f>
        <v>8.0000000000000071E-3</v>
      </c>
      <c r="I11" s="6">
        <f t="shared" si="0"/>
        <v>6.4000000000000119E-5</v>
      </c>
      <c r="J11" s="103"/>
      <c r="K11" s="104"/>
      <c r="L11" s="7"/>
      <c r="M11" s="106">
        <f>R7</f>
        <v>4.2071367935925197E-2</v>
      </c>
      <c r="N11" s="106"/>
      <c r="O11" s="106"/>
      <c r="P11" s="106"/>
      <c r="Q11" s="7"/>
      <c r="R11" s="23">
        <f>M11</f>
        <v>4.2071367935925197E-2</v>
      </c>
    </row>
    <row r="12" spans="1:18" x14ac:dyDescent="0.3">
      <c r="A12" s="110"/>
      <c r="B12" s="103"/>
      <c r="C12" s="115"/>
      <c r="D12" s="116"/>
      <c r="E12" s="167">
        <v>1.57</v>
      </c>
      <c r="F12" s="167"/>
      <c r="G12" s="167"/>
      <c r="H12" s="13">
        <f>E14-E12</f>
        <v>1.8000000000000016E-2</v>
      </c>
      <c r="I12" s="6">
        <f t="shared" si="0"/>
        <v>3.2400000000000056E-4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1.55</v>
      </c>
      <c r="F13" s="167"/>
      <c r="G13" s="167"/>
      <c r="H13" s="13">
        <f>(E13-E14)</f>
        <v>-3.8000000000000034E-2</v>
      </c>
      <c r="I13" s="8">
        <f t="shared" si="0"/>
        <v>1.4440000000000026E-3</v>
      </c>
      <c r="J13" s="105"/>
      <c r="K13" s="106"/>
      <c r="L13" s="9"/>
      <c r="M13" s="106">
        <f>R11/R12</f>
        <v>1.8815459720896776E-2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68">
        <f>AVERAGE(E9:E13)</f>
        <v>1.5880000000000001</v>
      </c>
      <c r="F14" s="169"/>
      <c r="G14" s="170"/>
      <c r="H14" s="112" t="s">
        <v>24</v>
      </c>
      <c r="I14" s="138">
        <f>I9+I10+I11+I12+I13</f>
        <v>7.0799999999999795E-3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1.8815459720896776E-2</v>
      </c>
      <c r="Q14" s="5"/>
      <c r="R14" s="121">
        <f>P14/P15</f>
        <v>1.1848526272605022E-2</v>
      </c>
    </row>
    <row r="15" spans="1:18" x14ac:dyDescent="0.3">
      <c r="A15" s="111"/>
      <c r="B15" s="106"/>
      <c r="C15" s="130"/>
      <c r="D15" s="131"/>
      <c r="E15" s="171"/>
      <c r="F15" s="172"/>
      <c r="G15" s="17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1.5880000000000001</v>
      </c>
      <c r="Q15" s="9"/>
      <c r="R15" s="122"/>
    </row>
    <row r="16" spans="1:18" ht="18" customHeight="1" x14ac:dyDescent="0.3">
      <c r="A16" s="123" t="s">
        <v>28</v>
      </c>
      <c r="B16" s="124" t="s">
        <v>69</v>
      </c>
      <c r="C16" s="112" t="s">
        <v>30</v>
      </c>
      <c r="D16" s="125"/>
      <c r="E16" s="112" t="s">
        <v>79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3.2857142857142855E-3</v>
      </c>
    </row>
    <row r="17" spans="1:18" x14ac:dyDescent="0.3">
      <c r="A17" s="123"/>
      <c r="B17" s="124"/>
      <c r="C17" s="105"/>
      <c r="D17" s="126"/>
      <c r="E17" s="105">
        <v>105</v>
      </c>
      <c r="F17" s="106"/>
      <c r="G17" s="126"/>
      <c r="H17" s="105">
        <v>0.69</v>
      </c>
      <c r="I17" s="126"/>
      <c r="J17" s="105">
        <f>H17/2</f>
        <v>0.34499999999999997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8" customHeight="1" x14ac:dyDescent="0.3">
      <c r="A18" s="123" t="s">
        <v>36</v>
      </c>
      <c r="B18" s="124" t="s">
        <v>29</v>
      </c>
      <c r="C18" s="112" t="s">
        <v>30</v>
      </c>
      <c r="D18" s="125"/>
      <c r="E18" s="112" t="s">
        <v>31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2.2499999999999998E-3</v>
      </c>
    </row>
    <row r="19" spans="1:18" ht="15" thickBot="1" x14ac:dyDescent="0.35">
      <c r="A19" s="123"/>
      <c r="B19" s="124"/>
      <c r="C19" s="105"/>
      <c r="D19" s="126"/>
      <c r="E19" s="105">
        <v>4000</v>
      </c>
      <c r="F19" s="106"/>
      <c r="G19" s="126"/>
      <c r="H19" s="105">
        <v>18</v>
      </c>
      <c r="I19" s="126"/>
      <c r="J19" s="105">
        <f>H19/2</f>
        <v>9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27.75" customHeight="1" x14ac:dyDescent="0.3">
      <c r="A20" s="150" t="s">
        <v>37</v>
      </c>
      <c r="B20" s="151" t="s">
        <v>8</v>
      </c>
      <c r="C20" s="152" t="s">
        <v>38</v>
      </c>
      <c r="D20" s="153"/>
      <c r="E20" s="152" t="s">
        <v>39</v>
      </c>
      <c r="F20" s="154"/>
      <c r="G20" s="153"/>
      <c r="H20" s="155" t="s">
        <v>40</v>
      </c>
      <c r="I20" s="155" t="s">
        <v>41</v>
      </c>
      <c r="J20" s="155"/>
      <c r="K20" s="155" t="s">
        <v>42</v>
      </c>
      <c r="L20" s="155"/>
      <c r="M20" s="155"/>
      <c r="N20" s="155"/>
      <c r="O20" s="155"/>
      <c r="P20" s="156" t="s">
        <v>43</v>
      </c>
      <c r="Q20" s="156"/>
      <c r="R20" s="157"/>
    </row>
    <row r="21" spans="1:18" ht="28.5" customHeight="1" x14ac:dyDescent="0.3">
      <c r="A21" s="146"/>
      <c r="B21" s="142"/>
      <c r="C21" s="105"/>
      <c r="D21" s="126"/>
      <c r="E21" s="105"/>
      <c r="F21" s="106"/>
      <c r="G21" s="126"/>
      <c r="H21" s="124"/>
      <c r="I21" s="124"/>
      <c r="J21" s="124"/>
      <c r="K21" s="124"/>
      <c r="L21" s="124"/>
      <c r="M21" s="124"/>
      <c r="N21" s="124"/>
      <c r="O21" s="124"/>
      <c r="P21" s="158"/>
      <c r="Q21" s="158"/>
      <c r="R21" s="159"/>
    </row>
    <row r="22" spans="1:18" ht="15.6" x14ac:dyDescent="0.3">
      <c r="A22" s="24" t="s">
        <v>44</v>
      </c>
      <c r="B22" s="13" t="s">
        <v>11</v>
      </c>
      <c r="C22" s="160" t="s">
        <v>27</v>
      </c>
      <c r="D22" s="161"/>
      <c r="E22" s="194">
        <f>E14</f>
        <v>1.5880000000000001</v>
      </c>
      <c r="F22" s="195"/>
      <c r="G22" s="196"/>
      <c r="H22" s="13">
        <v>1</v>
      </c>
      <c r="I22" s="158">
        <f>M13</f>
        <v>1.8815459720896776E-2</v>
      </c>
      <c r="J22" s="158"/>
      <c r="K22" s="158">
        <f>R14</f>
        <v>1.1848526272605022E-2</v>
      </c>
      <c r="L22" s="158"/>
      <c r="M22" s="158"/>
      <c r="N22" s="158"/>
      <c r="O22" s="158"/>
      <c r="P22" s="158" t="s">
        <v>45</v>
      </c>
      <c r="Q22" s="158"/>
      <c r="R22" s="159"/>
    </row>
    <row r="23" spans="1:18" x14ac:dyDescent="0.3">
      <c r="A23" s="24" t="s">
        <v>28</v>
      </c>
      <c r="B23" s="14" t="str">
        <f>B16</f>
        <v>Hot Air Oven</v>
      </c>
      <c r="C23" s="160" t="s">
        <v>30</v>
      </c>
      <c r="D23" s="161"/>
      <c r="E23" s="160">
        <f>E17</f>
        <v>105</v>
      </c>
      <c r="F23" s="120"/>
      <c r="G23" s="161"/>
      <c r="H23" s="13">
        <v>1</v>
      </c>
      <c r="I23" s="158">
        <f>J17</f>
        <v>0.34499999999999997</v>
      </c>
      <c r="J23" s="158"/>
      <c r="K23" s="158">
        <f>R16</f>
        <v>3.2857142857142855E-3</v>
      </c>
      <c r="L23" s="158"/>
      <c r="M23" s="158"/>
      <c r="N23" s="158"/>
      <c r="O23" s="158"/>
      <c r="P23" s="158" t="s">
        <v>46</v>
      </c>
      <c r="Q23" s="158"/>
      <c r="R23" s="159"/>
    </row>
    <row r="24" spans="1:18" ht="28.8" x14ac:dyDescent="0.3">
      <c r="A24" s="24" t="s">
        <v>36</v>
      </c>
      <c r="B24" s="14" t="str">
        <f>B18</f>
        <v>Weighing Balance</v>
      </c>
      <c r="C24" s="160" t="s">
        <v>30</v>
      </c>
      <c r="D24" s="161"/>
      <c r="E24" s="160">
        <f>E19</f>
        <v>4000</v>
      </c>
      <c r="F24" s="120"/>
      <c r="G24" s="161"/>
      <c r="H24" s="13">
        <v>1</v>
      </c>
      <c r="I24" s="158">
        <f>J19</f>
        <v>9</v>
      </c>
      <c r="J24" s="158"/>
      <c r="K24" s="158">
        <f>R18</f>
        <v>2.2499999999999998E-3</v>
      </c>
      <c r="L24" s="158"/>
      <c r="M24" s="158"/>
      <c r="N24" s="158"/>
      <c r="O24" s="158"/>
      <c r="P24" s="158" t="s">
        <v>46</v>
      </c>
      <c r="Q24" s="158"/>
      <c r="R24" s="159"/>
    </row>
    <row r="25" spans="1:18" ht="18.75" customHeight="1" x14ac:dyDescent="0.3">
      <c r="A25" s="162" t="s">
        <v>47</v>
      </c>
      <c r="B25" s="162"/>
      <c r="C25" s="163" t="s">
        <v>48</v>
      </c>
      <c r="D25" s="163"/>
      <c r="E25" s="163"/>
      <c r="F25" s="163"/>
      <c r="G25" s="163"/>
      <c r="H25" s="163"/>
      <c r="I25" s="163"/>
      <c r="J25" s="163"/>
      <c r="K25" s="163"/>
      <c r="L25" s="104"/>
      <c r="M25" s="104"/>
      <c r="N25" s="104"/>
      <c r="O25" s="104"/>
      <c r="P25" s="104"/>
      <c r="Q25" s="104"/>
      <c r="R25" s="104"/>
    </row>
    <row r="26" spans="1:18" x14ac:dyDescent="0.3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</row>
    <row r="27" spans="1:18" x14ac:dyDescent="0.3">
      <c r="A27" s="104"/>
      <c r="B27" s="104"/>
      <c r="C27" s="164">
        <f>SQRT(K22^2+K23^2+K24^2)</f>
        <v>1.2499839726970836E-2</v>
      </c>
      <c r="D27" s="164"/>
      <c r="E27" s="164"/>
      <c r="F27" s="164"/>
      <c r="G27" s="164"/>
      <c r="H27" s="164"/>
      <c r="I27" s="164"/>
      <c r="J27" s="164"/>
      <c r="K27" s="164"/>
      <c r="L27" s="104"/>
      <c r="M27" s="104"/>
      <c r="N27" s="104"/>
      <c r="O27" s="104"/>
      <c r="P27" s="104"/>
      <c r="Q27" s="104"/>
      <c r="R27" s="104"/>
    </row>
    <row r="28" spans="1:18" x14ac:dyDescent="0.3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</row>
    <row r="29" spans="1:18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3">
      <c r="A30" s="15"/>
      <c r="B30" s="104" t="s">
        <v>49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</row>
    <row r="31" spans="1:18" x14ac:dyDescent="0.3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1:18" x14ac:dyDescent="0.3">
      <c r="A32" s="104"/>
      <c r="B32" s="104"/>
      <c r="C32" s="7"/>
      <c r="D32" s="104">
        <f>C27</f>
        <v>1.2499839726970836E-2</v>
      </c>
      <c r="E32" s="104"/>
      <c r="F32" s="104"/>
      <c r="G32" s="7" t="s">
        <v>50</v>
      </c>
      <c r="H32" s="7"/>
      <c r="I32" s="7">
        <f>C27*2</f>
        <v>2.4999679453941673E-2</v>
      </c>
      <c r="J32" s="7"/>
      <c r="K32" s="7"/>
      <c r="L32" s="104"/>
      <c r="M32" s="104"/>
      <c r="N32" s="104"/>
      <c r="O32" s="104"/>
      <c r="P32" s="104"/>
      <c r="Q32" s="104"/>
      <c r="R32" s="104"/>
    </row>
    <row r="33" spans="1:18" x14ac:dyDescent="0.3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x14ac:dyDescent="0.3">
      <c r="A34" s="164" t="s">
        <v>51</v>
      </c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04"/>
      <c r="M34" s="104"/>
      <c r="N34" s="104"/>
      <c r="O34" s="104"/>
      <c r="P34" s="104"/>
      <c r="Q34" s="104"/>
      <c r="R34" s="104"/>
    </row>
    <row r="35" spans="1:18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">
      <c r="A36" s="104"/>
      <c r="B36" s="104"/>
      <c r="C36" s="7"/>
      <c r="D36" s="104">
        <f>I32</f>
        <v>2.4999679453941673E-2</v>
      </c>
      <c r="E36" s="104"/>
      <c r="F36" t="s">
        <v>52</v>
      </c>
      <c r="G36" s="32">
        <f>E14</f>
        <v>1.5880000000000001</v>
      </c>
      <c r="H36" s="7"/>
      <c r="I36" s="19">
        <f>D36*G36</f>
        <v>3.969949097285938E-2</v>
      </c>
      <c r="J36" s="7"/>
      <c r="K36" s="7"/>
      <c r="L36" s="104"/>
      <c r="M36" s="104"/>
      <c r="N36" s="104"/>
      <c r="O36" s="104"/>
      <c r="P36" s="104"/>
      <c r="Q36" s="104"/>
      <c r="R36" s="104"/>
    </row>
    <row r="37" spans="1:18" x14ac:dyDescent="0.3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x14ac:dyDescent="0.3">
      <c r="A38" s="165" t="s">
        <v>53</v>
      </c>
      <c r="B38" s="165"/>
      <c r="C38" s="27">
        <f>I36</f>
        <v>3.969949097285938E-2</v>
      </c>
      <c r="D38" s="26" t="s">
        <v>54</v>
      </c>
      <c r="F38" s="17"/>
      <c r="G38" s="17"/>
      <c r="H38" s="56">
        <f>E22</f>
        <v>1.5880000000000001</v>
      </c>
      <c r="K38" s="15"/>
      <c r="L38" s="104"/>
      <c r="M38" s="104"/>
      <c r="N38" s="104"/>
      <c r="O38" s="104"/>
      <c r="P38" s="104"/>
      <c r="Q38" s="104"/>
      <c r="R38" s="104"/>
    </row>
    <row r="39" spans="1:18" x14ac:dyDescent="0.3">
      <c r="A39" s="17" t="s">
        <v>55</v>
      </c>
      <c r="B39" s="15"/>
      <c r="C39" s="29" t="s">
        <v>63</v>
      </c>
      <c r="D39" s="25">
        <f>C38</f>
        <v>3.969949097285938E-2</v>
      </c>
      <c r="E39" s="30" t="s">
        <v>64</v>
      </c>
      <c r="F39" s="35">
        <f>H38</f>
        <v>1.5880000000000001</v>
      </c>
      <c r="G39" s="18" t="s">
        <v>73</v>
      </c>
      <c r="H39" s="17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x14ac:dyDescent="0.3">
      <c r="A40" s="15" t="s">
        <v>56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5"/>
      <c r="Q40" s="15"/>
      <c r="R40" s="15"/>
    </row>
    <row r="41" spans="1:18" x14ac:dyDescent="0.3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5"/>
      <c r="Q41" s="15"/>
      <c r="R41" s="15"/>
    </row>
    <row r="42" spans="1:18" x14ac:dyDescent="0.3">
      <c r="A42" s="1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5"/>
      <c r="Q42" s="15"/>
      <c r="R42" s="15"/>
    </row>
    <row r="43" spans="1:18" x14ac:dyDescent="0.3">
      <c r="A43" s="166" t="s">
        <v>57</v>
      </c>
      <c r="B43" s="166"/>
      <c r="C43" s="16"/>
      <c r="D43" s="104"/>
      <c r="E43" s="104"/>
      <c r="F43" s="104"/>
      <c r="G43" s="104"/>
      <c r="H43" s="104"/>
      <c r="I43" s="104"/>
      <c r="J43" s="104"/>
      <c r="K43" s="104"/>
      <c r="L43" s="166" t="s">
        <v>58</v>
      </c>
      <c r="M43" s="166"/>
      <c r="N43" s="166"/>
      <c r="O43" s="166"/>
      <c r="P43" s="166"/>
      <c r="Q43" s="166"/>
      <c r="R43" s="166"/>
    </row>
  </sheetData>
  <mergeCells count="118">
    <mergeCell ref="K23:O23"/>
    <mergeCell ref="P23:R23"/>
    <mergeCell ref="A4:B4"/>
    <mergeCell ref="C4:J4"/>
    <mergeCell ref="K4:N4"/>
    <mergeCell ref="O4:R4"/>
    <mergeCell ref="A5:B5"/>
    <mergeCell ref="C5:R5"/>
    <mergeCell ref="J11:K13"/>
    <mergeCell ref="M11:P11"/>
    <mergeCell ref="E12:G12"/>
    <mergeCell ref="M12:P12"/>
    <mergeCell ref="E13:G13"/>
    <mergeCell ref="M13:P13"/>
    <mergeCell ref="A9:A13"/>
    <mergeCell ref="B9:B13"/>
    <mergeCell ref="C9:D13"/>
    <mergeCell ref="E9:G9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M8:N8"/>
    <mergeCell ref="J9:K10"/>
    <mergeCell ref="M9:P9"/>
    <mergeCell ref="E10:G10"/>
    <mergeCell ref="M10:P10"/>
    <mergeCell ref="E11:G11"/>
    <mergeCell ref="M14:N14"/>
    <mergeCell ref="R14:R15"/>
    <mergeCell ref="M15:N15"/>
    <mergeCell ref="A18:A19"/>
    <mergeCell ref="B18:B19"/>
    <mergeCell ref="C18:D19"/>
    <mergeCell ref="E18:G18"/>
    <mergeCell ref="H18:I18"/>
    <mergeCell ref="J18:K18"/>
    <mergeCell ref="L18:N19"/>
    <mergeCell ref="A14:B15"/>
    <mergeCell ref="C14:D15"/>
    <mergeCell ref="E14:G15"/>
    <mergeCell ref="H14:H15"/>
    <mergeCell ref="I14:I15"/>
    <mergeCell ref="J14:K15"/>
    <mergeCell ref="A16:A17"/>
    <mergeCell ref="B16:B17"/>
    <mergeCell ref="C16:D17"/>
    <mergeCell ref="E16:G16"/>
    <mergeCell ref="H16:I16"/>
    <mergeCell ref="J16:K16"/>
    <mergeCell ref="L16:N17"/>
    <mergeCell ref="R16:R17"/>
    <mergeCell ref="R18:R19"/>
    <mergeCell ref="E19:G19"/>
    <mergeCell ref="H19:I19"/>
    <mergeCell ref="J19:K19"/>
    <mergeCell ref="E17:G17"/>
    <mergeCell ref="H17:I17"/>
    <mergeCell ref="J17:K17"/>
    <mergeCell ref="K24:O24"/>
    <mergeCell ref="P24:R24"/>
    <mergeCell ref="A25:B25"/>
    <mergeCell ref="C25:K25"/>
    <mergeCell ref="L25:R25"/>
    <mergeCell ref="K20:O21"/>
    <mergeCell ref="P20:R21"/>
    <mergeCell ref="C22:D22"/>
    <mergeCell ref="E22:G22"/>
    <mergeCell ref="I22:J22"/>
    <mergeCell ref="K22:O22"/>
    <mergeCell ref="P22:R22"/>
    <mergeCell ref="A20:A21"/>
    <mergeCell ref="B20:B21"/>
    <mergeCell ref="C20:D21"/>
    <mergeCell ref="E20:G21"/>
    <mergeCell ref="H20:H21"/>
    <mergeCell ref="I20:J21"/>
    <mergeCell ref="C24:D24"/>
    <mergeCell ref="E24:G24"/>
    <mergeCell ref="I24:J24"/>
    <mergeCell ref="C23:D23"/>
    <mergeCell ref="E23:G23"/>
    <mergeCell ref="I23:J23"/>
    <mergeCell ref="A31:R31"/>
    <mergeCell ref="A32:B32"/>
    <mergeCell ref="D32:F32"/>
    <mergeCell ref="L32:R32"/>
    <mergeCell ref="A33:R33"/>
    <mergeCell ref="A34:K34"/>
    <mergeCell ref="L34:R34"/>
    <mergeCell ref="A26:R26"/>
    <mergeCell ref="A27:B27"/>
    <mergeCell ref="C27:K27"/>
    <mergeCell ref="L27:R27"/>
    <mergeCell ref="A28:R28"/>
    <mergeCell ref="B30:K30"/>
    <mergeCell ref="L30:R30"/>
    <mergeCell ref="A43:B43"/>
    <mergeCell ref="D43:K43"/>
    <mergeCell ref="L43:R43"/>
    <mergeCell ref="A36:B36"/>
    <mergeCell ref="D36:E36"/>
    <mergeCell ref="L36:R36"/>
    <mergeCell ref="A37:R37"/>
    <mergeCell ref="A38:B38"/>
    <mergeCell ref="L38:R38"/>
  </mergeCells>
  <pageMargins left="0.11811023622047245" right="0.11811023622047245" top="0.98425196850393704" bottom="0.74803149606299213" header="0.31496062992125984" footer="0.31496062992125984"/>
  <pageSetup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376FF-3E9B-4585-AAE1-104C2D58E44C}">
  <dimension ref="A1:R58"/>
  <sheetViews>
    <sheetView view="pageBreakPreview" zoomScale="85" zoomScaleNormal="100" zoomScaleSheetLayoutView="85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4.5546875" customWidth="1"/>
    <col min="5" max="5" width="2.88671875" customWidth="1"/>
    <col min="6" max="6" width="5.5546875" customWidth="1"/>
    <col min="7" max="7" width="9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76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101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4.2919999999999993E-2</v>
      </c>
      <c r="O7" s="3"/>
      <c r="P7" s="2">
        <f>SQRT(N7)</f>
        <v>0.20717142660125695</v>
      </c>
      <c r="Q7" s="3"/>
      <c r="R7" s="101">
        <f>P7/P8</f>
        <v>0.10358571330062848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0.35</v>
      </c>
      <c r="F9" s="167"/>
      <c r="G9" s="167"/>
      <c r="H9" s="13">
        <f>E14-E9</f>
        <v>-0.184</v>
      </c>
      <c r="I9" s="4">
        <f t="shared" ref="I9:I13" si="0">H9*H9</f>
        <v>3.3855999999999997E-2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0.11</v>
      </c>
      <c r="F10" s="167"/>
      <c r="G10" s="167"/>
      <c r="H10" s="13">
        <f>E14-E10</f>
        <v>5.599999999999998E-2</v>
      </c>
      <c r="I10" s="6">
        <f t="shared" si="0"/>
        <v>3.1359999999999977E-3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0.11</v>
      </c>
      <c r="F11" s="167"/>
      <c r="G11" s="167"/>
      <c r="H11" s="13">
        <f>E14-E11</f>
        <v>5.599999999999998E-2</v>
      </c>
      <c r="I11" s="6">
        <f t="shared" si="0"/>
        <v>3.1359999999999977E-3</v>
      </c>
      <c r="J11" s="103"/>
      <c r="K11" s="104"/>
      <c r="L11" s="7"/>
      <c r="M11" s="106">
        <f>R7</f>
        <v>0.10358571330062848</v>
      </c>
      <c r="N11" s="106"/>
      <c r="O11" s="106"/>
      <c r="P11" s="106"/>
      <c r="Q11" s="7"/>
      <c r="R11" s="23">
        <f>M11</f>
        <v>0.10358571330062848</v>
      </c>
    </row>
    <row r="12" spans="1:18" x14ac:dyDescent="0.3">
      <c r="A12" s="110"/>
      <c r="B12" s="103"/>
      <c r="C12" s="115"/>
      <c r="D12" s="116"/>
      <c r="E12" s="167">
        <v>0.14000000000000001</v>
      </c>
      <c r="F12" s="167"/>
      <c r="G12" s="167"/>
      <c r="H12" s="13">
        <f>E14-E12</f>
        <v>2.5999999999999968E-2</v>
      </c>
      <c r="I12" s="6">
        <f t="shared" si="0"/>
        <v>6.7599999999999833E-4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0.12</v>
      </c>
      <c r="F13" s="167"/>
      <c r="G13" s="167"/>
      <c r="H13" s="13">
        <f>(E13-E14)</f>
        <v>-4.5999999999999985E-2</v>
      </c>
      <c r="I13" s="8">
        <f t="shared" si="0"/>
        <v>2.1159999999999985E-3</v>
      </c>
      <c r="J13" s="105"/>
      <c r="K13" s="106"/>
      <c r="L13" s="9"/>
      <c r="M13" s="106">
        <f>R11/R12</f>
        <v>4.6326347629976949E-2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68">
        <f>AVERAGE(E9:E13)</f>
        <v>0.16599999999999998</v>
      </c>
      <c r="F14" s="169"/>
      <c r="G14" s="170"/>
      <c r="H14" s="112" t="s">
        <v>24</v>
      </c>
      <c r="I14" s="138">
        <f>I9+I10+I11+I12+I13</f>
        <v>4.2919999999999993E-2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4.6326347629976949E-2</v>
      </c>
      <c r="Q14" s="5"/>
      <c r="R14" s="121">
        <f>P14/P15</f>
        <v>0.27907438331311418</v>
      </c>
    </row>
    <row r="15" spans="1:18" x14ac:dyDescent="0.3">
      <c r="A15" s="111"/>
      <c r="B15" s="106"/>
      <c r="C15" s="130"/>
      <c r="D15" s="131"/>
      <c r="E15" s="171"/>
      <c r="F15" s="172"/>
      <c r="G15" s="17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0.16599999999999998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5.0000000000000002E-5</v>
      </c>
    </row>
    <row r="17" spans="1:18" x14ac:dyDescent="0.3">
      <c r="A17" s="123"/>
      <c r="B17" s="124"/>
      <c r="C17" s="105"/>
      <c r="D17" s="126"/>
      <c r="E17" s="105">
        <v>5000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3.4499999999999998E-4</v>
      </c>
    </row>
    <row r="19" spans="1:18" x14ac:dyDescent="0.3">
      <c r="A19" s="123"/>
      <c r="B19" s="124"/>
      <c r="C19" s="105"/>
      <c r="D19" s="126"/>
      <c r="E19" s="105">
        <v>20</v>
      </c>
      <c r="F19" s="106"/>
      <c r="G19" s="126"/>
      <c r="H19" s="174">
        <v>1.38E-2</v>
      </c>
      <c r="I19" s="175"/>
      <c r="J19" s="105">
        <f>H19/2</f>
        <v>6.8999999999999999E-3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8" customHeight="1" x14ac:dyDescent="0.3">
      <c r="A20" s="146" t="s">
        <v>59</v>
      </c>
      <c r="B20" s="147" t="s">
        <v>77</v>
      </c>
      <c r="C20" s="112" t="s">
        <v>30</v>
      </c>
      <c r="D20" s="125"/>
      <c r="E20" s="112" t="s">
        <v>96</v>
      </c>
      <c r="F20" s="119"/>
      <c r="G20" s="125"/>
      <c r="H20" s="127" t="s">
        <v>32</v>
      </c>
      <c r="I20" s="14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6.8999999999999997E-4</v>
      </c>
    </row>
    <row r="21" spans="1:18" ht="24.75" customHeight="1" x14ac:dyDescent="0.3">
      <c r="A21" s="140"/>
      <c r="B21" s="142"/>
      <c r="C21" s="105"/>
      <c r="D21" s="126"/>
      <c r="E21" s="105">
        <v>10</v>
      </c>
      <c r="F21" s="106"/>
      <c r="G21" s="126"/>
      <c r="H21" s="105">
        <v>1.38E-2</v>
      </c>
      <c r="I21" s="126"/>
      <c r="J21" s="105">
        <f>H21/2</f>
        <v>6.8999999999999999E-3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8" customHeight="1" x14ac:dyDescent="0.3">
      <c r="A22" s="146" t="s">
        <v>60</v>
      </c>
      <c r="B22" s="147" t="s">
        <v>77</v>
      </c>
      <c r="C22" s="112" t="s">
        <v>30</v>
      </c>
      <c r="D22" s="125"/>
      <c r="E22" s="112" t="s">
        <v>78</v>
      </c>
      <c r="F22" s="119"/>
      <c r="G22" s="125"/>
      <c r="H22" s="127" t="s">
        <v>32</v>
      </c>
      <c r="I22" s="14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1.4526315789473684E-3</v>
      </c>
    </row>
    <row r="23" spans="1:18" ht="28.5" customHeight="1" x14ac:dyDescent="0.3">
      <c r="A23" s="140"/>
      <c r="B23" s="142"/>
      <c r="C23" s="105"/>
      <c r="D23" s="126"/>
      <c r="E23" s="105">
        <v>4.75</v>
      </c>
      <c r="F23" s="106"/>
      <c r="G23" s="126"/>
      <c r="H23" s="105">
        <v>1.38E-2</v>
      </c>
      <c r="I23" s="126"/>
      <c r="J23" s="105">
        <f>H23/2</f>
        <v>6.8999999999999999E-3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22.5" customHeight="1" x14ac:dyDescent="0.3">
      <c r="A24" s="146" t="s">
        <v>91</v>
      </c>
      <c r="B24" s="147" t="s">
        <v>77</v>
      </c>
      <c r="C24" s="112" t="s">
        <v>30</v>
      </c>
      <c r="D24" s="125"/>
      <c r="E24" s="112" t="s">
        <v>78</v>
      </c>
      <c r="F24" s="119"/>
      <c r="G24" s="125"/>
      <c r="H24" s="127" t="s">
        <v>32</v>
      </c>
      <c r="I24" s="148"/>
      <c r="J24" s="112" t="s">
        <v>33</v>
      </c>
      <c r="K24" s="125"/>
      <c r="L24" s="112" t="s">
        <v>34</v>
      </c>
      <c r="M24" s="119"/>
      <c r="N24" s="119"/>
      <c r="O24" s="11"/>
      <c r="P24" s="10" t="s">
        <v>28</v>
      </c>
      <c r="Q24" s="5"/>
      <c r="R24" s="121">
        <f>J25/E25</f>
        <v>1.3983050847457628E-3</v>
      </c>
    </row>
    <row r="25" spans="1:18" ht="22.5" customHeight="1" x14ac:dyDescent="0.3">
      <c r="A25" s="140"/>
      <c r="B25" s="142"/>
      <c r="C25" s="105"/>
      <c r="D25" s="126"/>
      <c r="E25" s="105">
        <v>1.18</v>
      </c>
      <c r="F25" s="106"/>
      <c r="G25" s="126"/>
      <c r="H25" s="105">
        <v>3.3E-3</v>
      </c>
      <c r="I25" s="126"/>
      <c r="J25" s="105">
        <f>H25/2</f>
        <v>1.65E-3</v>
      </c>
      <c r="K25" s="126"/>
      <c r="L25" s="105"/>
      <c r="M25" s="106"/>
      <c r="N25" s="106"/>
      <c r="O25" s="12"/>
      <c r="P25" s="10" t="s">
        <v>35</v>
      </c>
      <c r="Q25" s="9"/>
      <c r="R25" s="122"/>
    </row>
    <row r="26" spans="1:18" ht="22.5" customHeight="1" x14ac:dyDescent="0.3">
      <c r="A26" s="146" t="s">
        <v>92</v>
      </c>
      <c r="B26" s="147" t="s">
        <v>77</v>
      </c>
      <c r="C26" s="112" t="s">
        <v>30</v>
      </c>
      <c r="D26" s="125"/>
      <c r="E26" s="112" t="s">
        <v>82</v>
      </c>
      <c r="F26" s="119"/>
      <c r="G26" s="125"/>
      <c r="H26" s="127" t="s">
        <v>32</v>
      </c>
      <c r="I26" s="148"/>
      <c r="J26" s="112" t="s">
        <v>33</v>
      </c>
      <c r="K26" s="125"/>
      <c r="L26" s="112" t="s">
        <v>34</v>
      </c>
      <c r="M26" s="119"/>
      <c r="N26" s="119"/>
      <c r="O26" s="11"/>
      <c r="P26" s="10" t="s">
        <v>28</v>
      </c>
      <c r="Q26" s="5"/>
      <c r="R26" s="121">
        <f>J27/E27</f>
        <v>1.9411764705882352E-3</v>
      </c>
    </row>
    <row r="27" spans="1:18" ht="22.5" customHeight="1" x14ac:dyDescent="0.3">
      <c r="A27" s="140"/>
      <c r="B27" s="142"/>
      <c r="C27" s="105"/>
      <c r="D27" s="126"/>
      <c r="E27" s="105">
        <v>850</v>
      </c>
      <c r="F27" s="106"/>
      <c r="G27" s="126"/>
      <c r="H27" s="105">
        <v>3.3</v>
      </c>
      <c r="I27" s="126"/>
      <c r="J27" s="105">
        <f>H27/2</f>
        <v>1.65</v>
      </c>
      <c r="K27" s="126"/>
      <c r="L27" s="105"/>
      <c r="M27" s="106"/>
      <c r="N27" s="106"/>
      <c r="O27" s="12"/>
      <c r="P27" s="10" t="s">
        <v>35</v>
      </c>
      <c r="Q27" s="9"/>
      <c r="R27" s="122"/>
    </row>
    <row r="28" spans="1:18" ht="22.5" customHeight="1" x14ac:dyDescent="0.3">
      <c r="A28" s="146" t="s">
        <v>102</v>
      </c>
      <c r="B28" s="147" t="s">
        <v>69</v>
      </c>
      <c r="C28" s="112" t="s">
        <v>30</v>
      </c>
      <c r="D28" s="125"/>
      <c r="E28" s="112" t="s">
        <v>79</v>
      </c>
      <c r="F28" s="119"/>
      <c r="G28" s="125"/>
      <c r="H28" s="127" t="s">
        <v>32</v>
      </c>
      <c r="I28" s="148"/>
      <c r="J28" s="112" t="s">
        <v>33</v>
      </c>
      <c r="K28" s="125"/>
      <c r="L28" s="112" t="s">
        <v>34</v>
      </c>
      <c r="M28" s="119"/>
      <c r="N28" s="119"/>
      <c r="O28" s="11"/>
      <c r="P28" s="10" t="s">
        <v>28</v>
      </c>
      <c r="Q28" s="5"/>
      <c r="R28" s="121">
        <f>J29/E29</f>
        <v>3.2857142857142855E-3</v>
      </c>
    </row>
    <row r="29" spans="1:18" ht="22.5" customHeight="1" thickBot="1" x14ac:dyDescent="0.35">
      <c r="A29" s="176"/>
      <c r="B29" s="177"/>
      <c r="C29" s="105"/>
      <c r="D29" s="126"/>
      <c r="E29" s="178">
        <v>105</v>
      </c>
      <c r="F29" s="179"/>
      <c r="G29" s="181"/>
      <c r="H29" s="178">
        <v>0.69</v>
      </c>
      <c r="I29" s="181"/>
      <c r="J29" s="178">
        <f>H29/2</f>
        <v>0.34499999999999997</v>
      </c>
      <c r="K29" s="181"/>
      <c r="L29" s="178"/>
      <c r="M29" s="179"/>
      <c r="N29" s="179"/>
      <c r="O29" s="45"/>
      <c r="P29" s="46" t="s">
        <v>35</v>
      </c>
      <c r="Q29" s="44"/>
      <c r="R29" s="180"/>
    </row>
    <row r="30" spans="1:18" ht="27.75" customHeight="1" x14ac:dyDescent="0.3">
      <c r="A30" s="150" t="s">
        <v>37</v>
      </c>
      <c r="B30" s="151" t="s">
        <v>8</v>
      </c>
      <c r="C30" s="152" t="s">
        <v>38</v>
      </c>
      <c r="D30" s="153"/>
      <c r="E30" s="152" t="s">
        <v>39</v>
      </c>
      <c r="F30" s="154"/>
      <c r="G30" s="153"/>
      <c r="H30" s="155" t="s">
        <v>40</v>
      </c>
      <c r="I30" s="155" t="s">
        <v>41</v>
      </c>
      <c r="J30" s="155"/>
      <c r="K30" s="155" t="s">
        <v>42</v>
      </c>
      <c r="L30" s="155"/>
      <c r="M30" s="155"/>
      <c r="N30" s="155"/>
      <c r="O30" s="155"/>
      <c r="P30" s="156" t="s">
        <v>43</v>
      </c>
      <c r="Q30" s="156"/>
      <c r="R30" s="157"/>
    </row>
    <row r="31" spans="1:18" ht="28.5" customHeight="1" x14ac:dyDescent="0.3">
      <c r="A31" s="146"/>
      <c r="B31" s="142"/>
      <c r="C31" s="105"/>
      <c r="D31" s="126"/>
      <c r="E31" s="105"/>
      <c r="F31" s="106"/>
      <c r="G31" s="126"/>
      <c r="H31" s="124"/>
      <c r="I31" s="124"/>
      <c r="J31" s="124"/>
      <c r="K31" s="124"/>
      <c r="L31" s="124"/>
      <c r="M31" s="124"/>
      <c r="N31" s="124"/>
      <c r="O31" s="124"/>
      <c r="P31" s="158"/>
      <c r="Q31" s="158"/>
      <c r="R31" s="159"/>
    </row>
    <row r="32" spans="1:18" ht="15.6" x14ac:dyDescent="0.3">
      <c r="A32" s="24" t="s">
        <v>44</v>
      </c>
      <c r="B32" s="13" t="s">
        <v>11</v>
      </c>
      <c r="C32" s="160" t="s">
        <v>27</v>
      </c>
      <c r="D32" s="161"/>
      <c r="E32" s="160">
        <f>E14</f>
        <v>0.16599999999999998</v>
      </c>
      <c r="F32" s="120"/>
      <c r="G32" s="161"/>
      <c r="H32" s="13">
        <v>1</v>
      </c>
      <c r="I32" s="158">
        <f>M13</f>
        <v>4.6326347629976949E-2</v>
      </c>
      <c r="J32" s="158"/>
      <c r="K32" s="158">
        <f>R14</f>
        <v>0.27907438331311418</v>
      </c>
      <c r="L32" s="158"/>
      <c r="M32" s="158"/>
      <c r="N32" s="158"/>
      <c r="O32" s="158"/>
      <c r="P32" s="158" t="s">
        <v>45</v>
      </c>
      <c r="Q32" s="158"/>
      <c r="R32" s="159"/>
    </row>
    <row r="33" spans="1:18" ht="28.8" x14ac:dyDescent="0.3">
      <c r="A33" s="24" t="s">
        <v>28</v>
      </c>
      <c r="B33" s="14" t="str">
        <f>B16</f>
        <v>Weighing Balance</v>
      </c>
      <c r="C33" s="160" t="s">
        <v>30</v>
      </c>
      <c r="D33" s="161"/>
      <c r="E33" s="160">
        <f>E17</f>
        <v>5000</v>
      </c>
      <c r="F33" s="120"/>
      <c r="G33" s="161"/>
      <c r="H33" s="13">
        <v>1</v>
      </c>
      <c r="I33" s="158">
        <f>J17</f>
        <v>0.25</v>
      </c>
      <c r="J33" s="158"/>
      <c r="K33" s="158">
        <f>R16</f>
        <v>5.0000000000000002E-5</v>
      </c>
      <c r="L33" s="158"/>
      <c r="M33" s="158"/>
      <c r="N33" s="158"/>
      <c r="O33" s="158"/>
      <c r="P33" s="158" t="s">
        <v>46</v>
      </c>
      <c r="Q33" s="158"/>
      <c r="R33" s="159"/>
    </row>
    <row r="34" spans="1:18" x14ac:dyDescent="0.3">
      <c r="A34" s="24" t="s">
        <v>36</v>
      </c>
      <c r="B34" s="14" t="str">
        <f>B18</f>
        <v>Test Sieve</v>
      </c>
      <c r="C34" s="160" t="s">
        <v>30</v>
      </c>
      <c r="D34" s="161"/>
      <c r="E34" s="160">
        <f>E19</f>
        <v>20</v>
      </c>
      <c r="F34" s="120"/>
      <c r="G34" s="161"/>
      <c r="H34" s="13">
        <v>1</v>
      </c>
      <c r="I34" s="158">
        <f>J19</f>
        <v>6.8999999999999999E-3</v>
      </c>
      <c r="J34" s="158"/>
      <c r="K34" s="158">
        <f>R18</f>
        <v>3.4499999999999998E-4</v>
      </c>
      <c r="L34" s="158"/>
      <c r="M34" s="158"/>
      <c r="N34" s="158"/>
      <c r="O34" s="158"/>
      <c r="P34" s="158" t="s">
        <v>46</v>
      </c>
      <c r="Q34" s="158"/>
      <c r="R34" s="159"/>
    </row>
    <row r="35" spans="1:18" x14ac:dyDescent="0.3">
      <c r="A35" s="24" t="s">
        <v>59</v>
      </c>
      <c r="B35" s="14" t="str">
        <f>B20</f>
        <v>Test Sieve</v>
      </c>
      <c r="C35" s="160" t="s">
        <v>30</v>
      </c>
      <c r="D35" s="161"/>
      <c r="E35" s="160">
        <f>E21</f>
        <v>10</v>
      </c>
      <c r="F35" s="120"/>
      <c r="G35" s="161"/>
      <c r="H35" s="13">
        <v>1</v>
      </c>
      <c r="I35" s="158">
        <f>J21</f>
        <v>6.8999999999999999E-3</v>
      </c>
      <c r="J35" s="158"/>
      <c r="K35" s="158">
        <f>R20</f>
        <v>6.8999999999999997E-4</v>
      </c>
      <c r="L35" s="158"/>
      <c r="M35" s="158"/>
      <c r="N35" s="158"/>
      <c r="O35" s="158"/>
      <c r="P35" s="158" t="s">
        <v>46</v>
      </c>
      <c r="Q35" s="158"/>
      <c r="R35" s="159"/>
    </row>
    <row r="36" spans="1:18" x14ac:dyDescent="0.3">
      <c r="A36" s="24" t="s">
        <v>60</v>
      </c>
      <c r="B36" s="14" t="str">
        <f>B22</f>
        <v>Test Sieve</v>
      </c>
      <c r="C36" s="160" t="s">
        <v>30</v>
      </c>
      <c r="D36" s="161"/>
      <c r="E36" s="160">
        <f>E23</f>
        <v>4.75</v>
      </c>
      <c r="F36" s="120"/>
      <c r="G36" s="161"/>
      <c r="H36" s="13">
        <v>1</v>
      </c>
      <c r="I36" s="158">
        <f>J23</f>
        <v>6.8999999999999999E-3</v>
      </c>
      <c r="J36" s="158"/>
      <c r="K36" s="158">
        <f>R22</f>
        <v>1.4526315789473684E-3</v>
      </c>
      <c r="L36" s="158"/>
      <c r="M36" s="158"/>
      <c r="N36" s="158"/>
      <c r="O36" s="158"/>
      <c r="P36" s="158" t="s">
        <v>46</v>
      </c>
      <c r="Q36" s="158"/>
      <c r="R36" s="159"/>
    </row>
    <row r="37" spans="1:18" x14ac:dyDescent="0.3">
      <c r="A37" s="24" t="s">
        <v>91</v>
      </c>
      <c r="B37" s="14" t="str">
        <f>B24</f>
        <v>Test Sieve</v>
      </c>
      <c r="C37" s="160" t="s">
        <v>30</v>
      </c>
      <c r="D37" s="161"/>
      <c r="E37" s="160">
        <f>E25</f>
        <v>1.18</v>
      </c>
      <c r="F37" s="120"/>
      <c r="G37" s="161"/>
      <c r="H37" s="13">
        <v>1</v>
      </c>
      <c r="I37" s="158">
        <f>J25</f>
        <v>1.65E-3</v>
      </c>
      <c r="J37" s="158"/>
      <c r="K37" s="158">
        <f>R24</f>
        <v>1.3983050847457628E-3</v>
      </c>
      <c r="L37" s="158"/>
      <c r="M37" s="158"/>
      <c r="N37" s="158"/>
      <c r="O37" s="158"/>
      <c r="P37" s="158" t="s">
        <v>46</v>
      </c>
      <c r="Q37" s="158"/>
      <c r="R37" s="159"/>
    </row>
    <row r="38" spans="1:18" x14ac:dyDescent="0.3">
      <c r="A38" s="24" t="s">
        <v>91</v>
      </c>
      <c r="B38" s="14" t="str">
        <f>B26</f>
        <v>Test Sieve</v>
      </c>
      <c r="C38" s="160" t="s">
        <v>30</v>
      </c>
      <c r="D38" s="161"/>
      <c r="E38" s="160">
        <f>E27</f>
        <v>850</v>
      </c>
      <c r="F38" s="120"/>
      <c r="G38" s="161"/>
      <c r="H38" s="13">
        <v>1</v>
      </c>
      <c r="I38" s="158">
        <f>J27</f>
        <v>1.65</v>
      </c>
      <c r="J38" s="158"/>
      <c r="K38" s="158">
        <f>R26</f>
        <v>1.9411764705882352E-3</v>
      </c>
      <c r="L38" s="158"/>
      <c r="M38" s="158"/>
      <c r="N38" s="158"/>
      <c r="O38" s="158"/>
      <c r="P38" s="158" t="s">
        <v>46</v>
      </c>
      <c r="Q38" s="158"/>
      <c r="R38" s="159"/>
    </row>
    <row r="39" spans="1:18" ht="15" thickBot="1" x14ac:dyDescent="0.35">
      <c r="A39" s="47" t="s">
        <v>92</v>
      </c>
      <c r="B39" s="48" t="str">
        <f>B28</f>
        <v>Hot Air Oven</v>
      </c>
      <c r="C39" s="182" t="s">
        <v>30</v>
      </c>
      <c r="D39" s="183"/>
      <c r="E39" s="182">
        <f>E29</f>
        <v>105</v>
      </c>
      <c r="F39" s="184"/>
      <c r="G39" s="183"/>
      <c r="H39" s="49">
        <v>1</v>
      </c>
      <c r="I39" s="185">
        <f>J29</f>
        <v>0.34499999999999997</v>
      </c>
      <c r="J39" s="185"/>
      <c r="K39" s="185">
        <f>R28</f>
        <v>3.2857142857142855E-3</v>
      </c>
      <c r="L39" s="185"/>
      <c r="M39" s="185"/>
      <c r="N39" s="185"/>
      <c r="O39" s="185"/>
      <c r="P39" s="185" t="s">
        <v>46</v>
      </c>
      <c r="Q39" s="185"/>
      <c r="R39" s="186"/>
    </row>
    <row r="40" spans="1:18" ht="18.75" customHeight="1" x14ac:dyDescent="0.3">
      <c r="A40" s="162" t="s">
        <v>47</v>
      </c>
      <c r="B40" s="162"/>
      <c r="C40" s="163" t="s">
        <v>48</v>
      </c>
      <c r="D40" s="163"/>
      <c r="E40" s="163"/>
      <c r="F40" s="163"/>
      <c r="G40" s="163"/>
      <c r="H40" s="163"/>
      <c r="I40" s="163"/>
      <c r="J40" s="163"/>
      <c r="K40" s="163"/>
      <c r="L40" s="104"/>
      <c r="M40" s="104"/>
      <c r="N40" s="104"/>
      <c r="O40" s="104"/>
      <c r="P40" s="104"/>
      <c r="Q40" s="104"/>
      <c r="R40" s="104"/>
    </row>
    <row r="41" spans="1:18" x14ac:dyDescent="0.3">
      <c r="A41" s="104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104"/>
      <c r="R41" s="104"/>
    </row>
    <row r="42" spans="1:18" x14ac:dyDescent="0.3">
      <c r="A42" s="104"/>
      <c r="B42" s="104"/>
      <c r="C42" s="164">
        <f>SQRT(K32^2+K33^2+K34^2+K35^2+K36^2+K37^2+K38^2+K39^2)</f>
        <v>0.27910882918078112</v>
      </c>
      <c r="D42" s="164"/>
      <c r="E42" s="164"/>
      <c r="F42" s="164"/>
      <c r="G42" s="164"/>
      <c r="H42" s="164"/>
      <c r="I42" s="164"/>
      <c r="J42" s="164"/>
      <c r="K42" s="164"/>
      <c r="L42" s="104"/>
      <c r="M42" s="104"/>
      <c r="N42" s="104"/>
      <c r="O42" s="104"/>
      <c r="P42" s="104"/>
      <c r="Q42" s="104"/>
      <c r="R42" s="104"/>
    </row>
    <row r="43" spans="1:18" x14ac:dyDescent="0.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</row>
    <row r="44" spans="1:18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5" spans="1:18" x14ac:dyDescent="0.3">
      <c r="A45" s="15"/>
      <c r="B45" s="104" t="s">
        <v>49</v>
      </c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</row>
    <row r="46" spans="1:18" x14ac:dyDescent="0.3">
      <c r="A46" s="104"/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</row>
    <row r="47" spans="1:18" x14ac:dyDescent="0.3">
      <c r="A47" s="104"/>
      <c r="B47" s="104"/>
      <c r="C47" s="7"/>
      <c r="D47" s="104">
        <f>C42</f>
        <v>0.27910882918078112</v>
      </c>
      <c r="E47" s="104"/>
      <c r="F47" s="104"/>
      <c r="G47" s="7" t="s">
        <v>50</v>
      </c>
      <c r="H47" s="7"/>
      <c r="I47" s="7">
        <f>C42*2</f>
        <v>0.55821765836156223</v>
      </c>
      <c r="J47" s="7"/>
      <c r="K47" s="7"/>
      <c r="L47" s="104"/>
      <c r="M47" s="104"/>
      <c r="N47" s="104"/>
      <c r="O47" s="104"/>
      <c r="P47" s="104"/>
      <c r="Q47" s="104"/>
      <c r="R47" s="104"/>
    </row>
    <row r="48" spans="1:18" x14ac:dyDescent="0.3">
      <c r="A48" s="104"/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104"/>
      <c r="P48" s="104"/>
      <c r="Q48" s="104"/>
      <c r="R48" s="104"/>
    </row>
    <row r="49" spans="1:18" x14ac:dyDescent="0.3">
      <c r="A49" s="164" t="s">
        <v>51</v>
      </c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04"/>
      <c r="M49" s="104"/>
      <c r="N49" s="104"/>
      <c r="O49" s="104"/>
      <c r="P49" s="104"/>
      <c r="Q49" s="104"/>
      <c r="R49" s="104"/>
    </row>
    <row r="50" spans="1:18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 spans="1:18" x14ac:dyDescent="0.3">
      <c r="A51" s="104"/>
      <c r="B51" s="104"/>
      <c r="C51" s="7"/>
      <c r="D51" s="104">
        <f>I47</f>
        <v>0.55821765836156223</v>
      </c>
      <c r="E51" s="104"/>
      <c r="F51" t="s">
        <v>52</v>
      </c>
      <c r="G51" s="7">
        <f>E14</f>
        <v>0.16599999999999998</v>
      </c>
      <c r="H51" s="7"/>
      <c r="I51" s="19">
        <f>D51*G51</f>
        <v>9.2664131288019314E-2</v>
      </c>
      <c r="J51" s="7"/>
      <c r="K51" s="7"/>
      <c r="L51" s="104"/>
      <c r="M51" s="104"/>
      <c r="N51" s="104"/>
      <c r="O51" s="104"/>
      <c r="P51" s="104"/>
      <c r="Q51" s="104"/>
      <c r="R51" s="104"/>
    </row>
    <row r="52" spans="1:18" x14ac:dyDescent="0.3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</row>
    <row r="53" spans="1:18" x14ac:dyDescent="0.3">
      <c r="A53" s="165" t="s">
        <v>53</v>
      </c>
      <c r="B53" s="165"/>
      <c r="C53" s="27">
        <f>I51</f>
        <v>9.2664131288019314E-2</v>
      </c>
      <c r="D53" s="26" t="s">
        <v>54</v>
      </c>
      <c r="F53" s="17"/>
      <c r="G53" s="17"/>
      <c r="H53" s="56">
        <f>E32</f>
        <v>0.16599999999999998</v>
      </c>
      <c r="K53" s="15"/>
      <c r="L53" s="104"/>
      <c r="M53" s="104"/>
      <c r="N53" s="104"/>
      <c r="O53" s="104"/>
      <c r="P53" s="104"/>
      <c r="Q53" s="104"/>
      <c r="R53" s="104"/>
    </row>
    <row r="54" spans="1:18" x14ac:dyDescent="0.3">
      <c r="A54" s="17" t="s">
        <v>55</v>
      </c>
      <c r="B54" s="15"/>
      <c r="C54" s="29" t="s">
        <v>63</v>
      </c>
      <c r="D54" s="25">
        <f>C53</f>
        <v>9.2664131288019314E-2</v>
      </c>
      <c r="E54" s="30" t="s">
        <v>64</v>
      </c>
      <c r="F54" s="35">
        <f>H53</f>
        <v>0.16599999999999998</v>
      </c>
      <c r="G54" s="18" t="s">
        <v>68</v>
      </c>
      <c r="H54" s="17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x14ac:dyDescent="0.3">
      <c r="A55" s="15" t="s">
        <v>56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15"/>
      <c r="Q55" s="15"/>
      <c r="R55" s="15"/>
    </row>
    <row r="56" spans="1:18" x14ac:dyDescent="0.3">
      <c r="A56" s="1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15"/>
      <c r="Q56" s="15"/>
      <c r="R56" s="15"/>
    </row>
    <row r="57" spans="1:18" x14ac:dyDescent="0.3">
      <c r="A57" s="1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15"/>
      <c r="Q57" s="15"/>
      <c r="R57" s="15"/>
    </row>
    <row r="58" spans="1:18" x14ac:dyDescent="0.3">
      <c r="A58" s="166" t="s">
        <v>57</v>
      </c>
      <c r="B58" s="166"/>
      <c r="C58" s="16"/>
      <c r="D58" s="104"/>
      <c r="E58" s="104"/>
      <c r="F58" s="104"/>
      <c r="G58" s="104"/>
      <c r="H58" s="104"/>
      <c r="I58" s="104"/>
      <c r="J58" s="104"/>
      <c r="K58" s="104"/>
      <c r="L58" s="166" t="s">
        <v>58</v>
      </c>
      <c r="M58" s="166"/>
      <c r="N58" s="166"/>
      <c r="O58" s="166"/>
      <c r="P58" s="166"/>
      <c r="Q58" s="166"/>
      <c r="R58" s="166"/>
    </row>
  </sheetData>
  <mergeCells count="198">
    <mergeCell ref="L26:N27"/>
    <mergeCell ref="R26:R27"/>
    <mergeCell ref="E27:G27"/>
    <mergeCell ref="H27:I27"/>
    <mergeCell ref="J27:K27"/>
    <mergeCell ref="C38:D38"/>
    <mergeCell ref="E38:G38"/>
    <mergeCell ref="I38:J38"/>
    <mergeCell ref="K38:O38"/>
    <mergeCell ref="P38:R38"/>
    <mergeCell ref="E37:G37"/>
    <mergeCell ref="I37:J37"/>
    <mergeCell ref="K37:O37"/>
    <mergeCell ref="P37:R37"/>
    <mergeCell ref="C33:D33"/>
    <mergeCell ref="E33:G33"/>
    <mergeCell ref="I33:J33"/>
    <mergeCell ref="K33:O33"/>
    <mergeCell ref="P33:R33"/>
    <mergeCell ref="C34:D34"/>
    <mergeCell ref="E34:G34"/>
    <mergeCell ref="I34:J34"/>
    <mergeCell ref="K34:O34"/>
    <mergeCell ref="P34:R34"/>
    <mergeCell ref="A26:A27"/>
    <mergeCell ref="B26:B27"/>
    <mergeCell ref="C26:D27"/>
    <mergeCell ref="E26:G26"/>
    <mergeCell ref="H26:I26"/>
    <mergeCell ref="J26:K26"/>
    <mergeCell ref="A52:R52"/>
    <mergeCell ref="A53:B53"/>
    <mergeCell ref="L53:R53"/>
    <mergeCell ref="A43:R43"/>
    <mergeCell ref="B45:K45"/>
    <mergeCell ref="L45:R45"/>
    <mergeCell ref="A46:R46"/>
    <mergeCell ref="A47:B47"/>
    <mergeCell ref="D47:F47"/>
    <mergeCell ref="L47:R47"/>
    <mergeCell ref="A40:B40"/>
    <mergeCell ref="C40:K40"/>
    <mergeCell ref="L40:R40"/>
    <mergeCell ref="A41:R41"/>
    <mergeCell ref="A42:B42"/>
    <mergeCell ref="C42:K42"/>
    <mergeCell ref="L42:R42"/>
    <mergeCell ref="C37:D37"/>
    <mergeCell ref="A58:B58"/>
    <mergeCell ref="D58:K58"/>
    <mergeCell ref="L58:R58"/>
    <mergeCell ref="A48:R48"/>
    <mergeCell ref="A49:K49"/>
    <mergeCell ref="L49:R49"/>
    <mergeCell ref="A51:B51"/>
    <mergeCell ref="D51:E51"/>
    <mergeCell ref="L51:R51"/>
    <mergeCell ref="C39:D39"/>
    <mergeCell ref="E39:G39"/>
    <mergeCell ref="I39:J39"/>
    <mergeCell ref="K39:O39"/>
    <mergeCell ref="P39:R39"/>
    <mergeCell ref="C35:D35"/>
    <mergeCell ref="E35:G35"/>
    <mergeCell ref="I35:J35"/>
    <mergeCell ref="K35:O35"/>
    <mergeCell ref="P35:R35"/>
    <mergeCell ref="C36:D36"/>
    <mergeCell ref="E36:G36"/>
    <mergeCell ref="I36:J36"/>
    <mergeCell ref="K36:O36"/>
    <mergeCell ref="P36:R36"/>
    <mergeCell ref="K30:O31"/>
    <mergeCell ref="P30:R31"/>
    <mergeCell ref="C32:D32"/>
    <mergeCell ref="E32:G32"/>
    <mergeCell ref="I32:J32"/>
    <mergeCell ref="K32:O32"/>
    <mergeCell ref="P32:R32"/>
    <mergeCell ref="L28:N29"/>
    <mergeCell ref="R28:R29"/>
    <mergeCell ref="E29:G29"/>
    <mergeCell ref="H29:I29"/>
    <mergeCell ref="J29:K29"/>
    <mergeCell ref="J28:K28"/>
    <mergeCell ref="A30:A31"/>
    <mergeCell ref="B30:B31"/>
    <mergeCell ref="C30:D31"/>
    <mergeCell ref="E30:G31"/>
    <mergeCell ref="H30:H31"/>
    <mergeCell ref="A28:A29"/>
    <mergeCell ref="B28:B29"/>
    <mergeCell ref="C28:D29"/>
    <mergeCell ref="E28:G28"/>
    <mergeCell ref="H28:I28"/>
    <mergeCell ref="I30:J31"/>
    <mergeCell ref="L24:N25"/>
    <mergeCell ref="R24:R25"/>
    <mergeCell ref="E25:G25"/>
    <mergeCell ref="H25:I25"/>
    <mergeCell ref="J25:K25"/>
    <mergeCell ref="L22:N23"/>
    <mergeCell ref="R22:R23"/>
    <mergeCell ref="E23:G23"/>
    <mergeCell ref="H23:I23"/>
    <mergeCell ref="J23:K23"/>
    <mergeCell ref="J22:K22"/>
    <mergeCell ref="H19:I19"/>
    <mergeCell ref="J19:K19"/>
    <mergeCell ref="A24:A25"/>
    <mergeCell ref="B24:B25"/>
    <mergeCell ref="C24:D25"/>
    <mergeCell ref="E24:G24"/>
    <mergeCell ref="H24:I24"/>
    <mergeCell ref="A22:A23"/>
    <mergeCell ref="B22:B23"/>
    <mergeCell ref="C22:D23"/>
    <mergeCell ref="E22:G22"/>
    <mergeCell ref="H22:I22"/>
    <mergeCell ref="J24:K24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</mergeCells>
  <pageMargins left="0.11811023622047245" right="0.11811023622047245" top="0.98425196850393704" bottom="0.74803149606299213" header="0.31496062992125984" footer="0.31496062992125984"/>
  <pageSetup scale="86" orientation="landscape" r:id="rId1"/>
  <rowBreaks count="1" manualBreakCount="1">
    <brk id="2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4EF41-C5C6-43A5-A51C-75DB81762EA5}">
  <dimension ref="A1:R55"/>
  <sheetViews>
    <sheetView view="pageBreakPreview" zoomScale="85" zoomScaleNormal="100" zoomScaleSheetLayoutView="85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4.5546875" customWidth="1"/>
    <col min="5" max="5" width="2.88671875" customWidth="1"/>
    <col min="6" max="6" width="5.5546875" customWidth="1"/>
    <col min="7" max="7" width="9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103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104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1.8480000000000034</v>
      </c>
      <c r="O7" s="3"/>
      <c r="P7" s="2">
        <f>SQRT(N7)</f>
        <v>1.3594116374373155</v>
      </c>
      <c r="Q7" s="3"/>
      <c r="R7" s="101">
        <f>P7/P8</f>
        <v>0.67970581871865776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17.8</v>
      </c>
      <c r="F9" s="167"/>
      <c r="G9" s="167"/>
      <c r="H9" s="13">
        <f>E14-E9</f>
        <v>-0.78000000000000114</v>
      </c>
      <c r="I9" s="4">
        <f t="shared" ref="I9:I13" si="0">H9*H9</f>
        <v>0.60840000000000183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17</v>
      </c>
      <c r="F10" s="167"/>
      <c r="G10" s="167"/>
      <c r="H10" s="13">
        <f>E14-E10</f>
        <v>1.9999999999999574E-2</v>
      </c>
      <c r="I10" s="6">
        <f t="shared" si="0"/>
        <v>3.9999999999998294E-4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16.3</v>
      </c>
      <c r="F11" s="167"/>
      <c r="G11" s="167"/>
      <c r="H11" s="13">
        <f>E14-E11</f>
        <v>0.71999999999999886</v>
      </c>
      <c r="I11" s="6">
        <f t="shared" si="0"/>
        <v>0.51839999999999842</v>
      </c>
      <c r="J11" s="103"/>
      <c r="K11" s="104"/>
      <c r="L11" s="7"/>
      <c r="M11" s="106">
        <f>R7</f>
        <v>0.67970581871865776</v>
      </c>
      <c r="N11" s="106"/>
      <c r="O11" s="106"/>
      <c r="P11" s="106"/>
      <c r="Q11" s="7"/>
      <c r="R11" s="23">
        <f>M11</f>
        <v>0.67970581871865776</v>
      </c>
    </row>
    <row r="12" spans="1:18" x14ac:dyDescent="0.3">
      <c r="A12" s="110"/>
      <c r="B12" s="103"/>
      <c r="C12" s="115"/>
      <c r="D12" s="116"/>
      <c r="E12" s="167">
        <v>16.399999999999999</v>
      </c>
      <c r="F12" s="167"/>
      <c r="G12" s="167"/>
      <c r="H12" s="13">
        <f>E14-E12</f>
        <v>0.62000000000000099</v>
      </c>
      <c r="I12" s="6">
        <f t="shared" si="0"/>
        <v>0.38440000000000124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17.600000000000001</v>
      </c>
      <c r="F13" s="167"/>
      <c r="G13" s="167"/>
      <c r="H13" s="13">
        <f>(E13-E14)</f>
        <v>0.58000000000000185</v>
      </c>
      <c r="I13" s="8">
        <f t="shared" si="0"/>
        <v>0.33640000000000214</v>
      </c>
      <c r="J13" s="105"/>
      <c r="K13" s="106"/>
      <c r="L13" s="9"/>
      <c r="M13" s="106">
        <f>R11/R12</f>
        <v>0.30398292429278073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32">
        <f>AVERAGE(E9:E13)</f>
        <v>17.02</v>
      </c>
      <c r="F14" s="133"/>
      <c r="G14" s="134"/>
      <c r="H14" s="112" t="s">
        <v>24</v>
      </c>
      <c r="I14" s="138">
        <f>I9+I10+I11+I12+I13</f>
        <v>1.8480000000000034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0.30398292429278073</v>
      </c>
      <c r="Q14" s="5"/>
      <c r="R14" s="121">
        <f>P14/P15</f>
        <v>1.7860336327425425E-2</v>
      </c>
    </row>
    <row r="15" spans="1:18" x14ac:dyDescent="0.3">
      <c r="A15" s="111"/>
      <c r="B15" s="106"/>
      <c r="C15" s="130"/>
      <c r="D15" s="131"/>
      <c r="E15" s="135"/>
      <c r="F15" s="136"/>
      <c r="G15" s="137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17.02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2.5000000000000001E-5</v>
      </c>
    </row>
    <row r="17" spans="1:18" x14ac:dyDescent="0.3">
      <c r="A17" s="123"/>
      <c r="B17" s="124"/>
      <c r="C17" s="105"/>
      <c r="D17" s="126"/>
      <c r="E17" s="105">
        <v>10000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4.3124999999999999E-4</v>
      </c>
    </row>
    <row r="19" spans="1:18" x14ac:dyDescent="0.3">
      <c r="A19" s="123"/>
      <c r="B19" s="124"/>
      <c r="C19" s="105"/>
      <c r="D19" s="126"/>
      <c r="E19" s="105">
        <v>16</v>
      </c>
      <c r="F19" s="106"/>
      <c r="G19" s="126"/>
      <c r="H19" s="174">
        <v>1.38E-2</v>
      </c>
      <c r="I19" s="175"/>
      <c r="J19" s="105">
        <f>H19/2</f>
        <v>6.8999999999999999E-3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8" customHeight="1" x14ac:dyDescent="0.3">
      <c r="A20" s="146" t="s">
        <v>59</v>
      </c>
      <c r="B20" s="147" t="s">
        <v>77</v>
      </c>
      <c r="C20" s="112" t="s">
        <v>30</v>
      </c>
      <c r="D20" s="125"/>
      <c r="E20" s="112" t="s">
        <v>96</v>
      </c>
      <c r="F20" s="119"/>
      <c r="G20" s="125"/>
      <c r="H20" s="127" t="s">
        <v>32</v>
      </c>
      <c r="I20" s="14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5.5199999999999997E-4</v>
      </c>
    </row>
    <row r="21" spans="1:18" ht="24.75" customHeight="1" x14ac:dyDescent="0.3">
      <c r="A21" s="140"/>
      <c r="B21" s="142"/>
      <c r="C21" s="105"/>
      <c r="D21" s="126"/>
      <c r="E21" s="105">
        <v>12.5</v>
      </c>
      <c r="F21" s="106"/>
      <c r="G21" s="126"/>
      <c r="H21" s="105">
        <v>1.38E-2</v>
      </c>
      <c r="I21" s="126"/>
      <c r="J21" s="105">
        <f>H21/2</f>
        <v>6.8999999999999999E-3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8" customHeight="1" x14ac:dyDescent="0.3">
      <c r="A22" s="146" t="s">
        <v>60</v>
      </c>
      <c r="B22" s="147" t="s">
        <v>77</v>
      </c>
      <c r="C22" s="112" t="s">
        <v>30</v>
      </c>
      <c r="D22" s="125"/>
      <c r="E22" s="112" t="s">
        <v>78</v>
      </c>
      <c r="F22" s="119"/>
      <c r="G22" s="125"/>
      <c r="H22" s="127" t="s">
        <v>32</v>
      </c>
      <c r="I22" s="14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6.8999999999999997E-4</v>
      </c>
    </row>
    <row r="23" spans="1:18" ht="28.5" customHeight="1" x14ac:dyDescent="0.3">
      <c r="A23" s="140"/>
      <c r="B23" s="142"/>
      <c r="C23" s="105"/>
      <c r="D23" s="126"/>
      <c r="E23" s="105">
        <v>10</v>
      </c>
      <c r="F23" s="106"/>
      <c r="G23" s="126"/>
      <c r="H23" s="105">
        <v>1.38E-2</v>
      </c>
      <c r="I23" s="126"/>
      <c r="J23" s="105">
        <f>H23/2</f>
        <v>6.8999999999999999E-3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22.5" customHeight="1" x14ac:dyDescent="0.3">
      <c r="A24" s="146" t="s">
        <v>91</v>
      </c>
      <c r="B24" s="147" t="s">
        <v>77</v>
      </c>
      <c r="C24" s="112" t="s">
        <v>30</v>
      </c>
      <c r="D24" s="125"/>
      <c r="E24" s="112" t="s">
        <v>78</v>
      </c>
      <c r="F24" s="119"/>
      <c r="G24" s="125"/>
      <c r="H24" s="127" t="s">
        <v>32</v>
      </c>
      <c r="I24" s="148"/>
      <c r="J24" s="112" t="s">
        <v>33</v>
      </c>
      <c r="K24" s="125"/>
      <c r="L24" s="112" t="s">
        <v>34</v>
      </c>
      <c r="M24" s="119"/>
      <c r="N24" s="119"/>
      <c r="O24" s="11"/>
      <c r="P24" s="10" t="s">
        <v>28</v>
      </c>
      <c r="Q24" s="5"/>
      <c r="R24" s="121">
        <f>J25/E25</f>
        <v>1.0952380952380953E-3</v>
      </c>
    </row>
    <row r="25" spans="1:18" ht="22.5" customHeight="1" x14ac:dyDescent="0.3">
      <c r="A25" s="140"/>
      <c r="B25" s="142"/>
      <c r="C25" s="105"/>
      <c r="D25" s="126"/>
      <c r="E25" s="105">
        <v>6.3</v>
      </c>
      <c r="F25" s="106"/>
      <c r="G25" s="126"/>
      <c r="H25" s="105">
        <v>1.38E-2</v>
      </c>
      <c r="I25" s="126"/>
      <c r="J25" s="105">
        <f>H25/2</f>
        <v>6.8999999999999999E-3</v>
      </c>
      <c r="K25" s="126"/>
      <c r="L25" s="105"/>
      <c r="M25" s="106"/>
      <c r="N25" s="106"/>
      <c r="O25" s="12"/>
      <c r="P25" s="10" t="s">
        <v>35</v>
      </c>
      <c r="Q25" s="9"/>
      <c r="R25" s="122"/>
    </row>
    <row r="26" spans="1:18" ht="22.5" customHeight="1" x14ac:dyDescent="0.3">
      <c r="A26" s="146" t="s">
        <v>92</v>
      </c>
      <c r="B26" s="147" t="s">
        <v>69</v>
      </c>
      <c r="C26" s="112" t="s">
        <v>30</v>
      </c>
      <c r="D26" s="125"/>
      <c r="E26" s="112" t="s">
        <v>79</v>
      </c>
      <c r="F26" s="119"/>
      <c r="G26" s="125"/>
      <c r="H26" s="127" t="s">
        <v>32</v>
      </c>
      <c r="I26" s="148"/>
      <c r="J26" s="112" t="s">
        <v>33</v>
      </c>
      <c r="K26" s="125"/>
      <c r="L26" s="112" t="s">
        <v>34</v>
      </c>
      <c r="M26" s="119"/>
      <c r="N26" s="119"/>
      <c r="O26" s="11"/>
      <c r="P26" s="10" t="s">
        <v>28</v>
      </c>
      <c r="Q26" s="5"/>
      <c r="R26" s="121">
        <f>J27/E27</f>
        <v>3.2857142857142855E-3</v>
      </c>
    </row>
    <row r="27" spans="1:18" ht="22.5" customHeight="1" thickBot="1" x14ac:dyDescent="0.35">
      <c r="A27" s="176"/>
      <c r="B27" s="177"/>
      <c r="C27" s="105"/>
      <c r="D27" s="126"/>
      <c r="E27" s="178">
        <v>105</v>
      </c>
      <c r="F27" s="179"/>
      <c r="G27" s="181"/>
      <c r="H27" s="178">
        <v>0.69</v>
      </c>
      <c r="I27" s="181"/>
      <c r="J27" s="178">
        <f>H27/2</f>
        <v>0.34499999999999997</v>
      </c>
      <c r="K27" s="181"/>
      <c r="L27" s="178"/>
      <c r="M27" s="179"/>
      <c r="N27" s="179"/>
      <c r="O27" s="45"/>
      <c r="P27" s="46" t="s">
        <v>35</v>
      </c>
      <c r="Q27" s="44"/>
      <c r="R27" s="180"/>
    </row>
    <row r="28" spans="1:18" ht="27.75" customHeight="1" x14ac:dyDescent="0.3">
      <c r="A28" s="150" t="s">
        <v>37</v>
      </c>
      <c r="B28" s="151" t="s">
        <v>8</v>
      </c>
      <c r="C28" s="152" t="s">
        <v>38</v>
      </c>
      <c r="D28" s="153"/>
      <c r="E28" s="152" t="s">
        <v>39</v>
      </c>
      <c r="F28" s="154"/>
      <c r="G28" s="153"/>
      <c r="H28" s="155" t="s">
        <v>40</v>
      </c>
      <c r="I28" s="155" t="s">
        <v>41</v>
      </c>
      <c r="J28" s="155"/>
      <c r="K28" s="155" t="s">
        <v>42</v>
      </c>
      <c r="L28" s="155"/>
      <c r="M28" s="155"/>
      <c r="N28" s="155"/>
      <c r="O28" s="155"/>
      <c r="P28" s="156" t="s">
        <v>43</v>
      </c>
      <c r="Q28" s="156"/>
      <c r="R28" s="157"/>
    </row>
    <row r="29" spans="1:18" ht="28.5" customHeight="1" x14ac:dyDescent="0.3">
      <c r="A29" s="146"/>
      <c r="B29" s="142"/>
      <c r="C29" s="105"/>
      <c r="D29" s="126"/>
      <c r="E29" s="105"/>
      <c r="F29" s="106"/>
      <c r="G29" s="126"/>
      <c r="H29" s="124"/>
      <c r="I29" s="124"/>
      <c r="J29" s="124"/>
      <c r="K29" s="124"/>
      <c r="L29" s="124"/>
      <c r="M29" s="124"/>
      <c r="N29" s="124"/>
      <c r="O29" s="124"/>
      <c r="P29" s="158"/>
      <c r="Q29" s="158"/>
      <c r="R29" s="159"/>
    </row>
    <row r="30" spans="1:18" ht="15.6" x14ac:dyDescent="0.3">
      <c r="A30" s="24" t="s">
        <v>44</v>
      </c>
      <c r="B30" s="13" t="s">
        <v>11</v>
      </c>
      <c r="C30" s="160" t="s">
        <v>27</v>
      </c>
      <c r="D30" s="161"/>
      <c r="E30" s="160">
        <f>E14</f>
        <v>17.02</v>
      </c>
      <c r="F30" s="120"/>
      <c r="G30" s="161"/>
      <c r="H30" s="13">
        <v>1</v>
      </c>
      <c r="I30" s="158">
        <f>M13</f>
        <v>0.30398292429278073</v>
      </c>
      <c r="J30" s="158"/>
      <c r="K30" s="158">
        <f>R14</f>
        <v>1.7860336327425425E-2</v>
      </c>
      <c r="L30" s="158"/>
      <c r="M30" s="158"/>
      <c r="N30" s="158"/>
      <c r="O30" s="158"/>
      <c r="P30" s="158" t="s">
        <v>45</v>
      </c>
      <c r="Q30" s="158"/>
      <c r="R30" s="159"/>
    </row>
    <row r="31" spans="1:18" ht="28.8" x14ac:dyDescent="0.3">
      <c r="A31" s="24" t="s">
        <v>28</v>
      </c>
      <c r="B31" s="14" t="str">
        <f>B16</f>
        <v>Weighing Balance</v>
      </c>
      <c r="C31" s="160" t="s">
        <v>30</v>
      </c>
      <c r="D31" s="161"/>
      <c r="E31" s="160">
        <f>E17</f>
        <v>10000</v>
      </c>
      <c r="F31" s="120"/>
      <c r="G31" s="161"/>
      <c r="H31" s="13">
        <v>1</v>
      </c>
      <c r="I31" s="158">
        <f>J17</f>
        <v>0.25</v>
      </c>
      <c r="J31" s="158"/>
      <c r="K31" s="158">
        <f>R16</f>
        <v>2.5000000000000001E-5</v>
      </c>
      <c r="L31" s="158"/>
      <c r="M31" s="158"/>
      <c r="N31" s="158"/>
      <c r="O31" s="158"/>
      <c r="P31" s="158" t="s">
        <v>46</v>
      </c>
      <c r="Q31" s="158"/>
      <c r="R31" s="159"/>
    </row>
    <row r="32" spans="1:18" x14ac:dyDescent="0.3">
      <c r="A32" s="24" t="s">
        <v>36</v>
      </c>
      <c r="B32" s="14" t="str">
        <f>B18</f>
        <v>Test Sieve</v>
      </c>
      <c r="C32" s="160" t="s">
        <v>30</v>
      </c>
      <c r="D32" s="161"/>
      <c r="E32" s="160">
        <f>E19</f>
        <v>16</v>
      </c>
      <c r="F32" s="120"/>
      <c r="G32" s="161"/>
      <c r="H32" s="13">
        <v>1</v>
      </c>
      <c r="I32" s="158">
        <f>J19</f>
        <v>6.8999999999999999E-3</v>
      </c>
      <c r="J32" s="158"/>
      <c r="K32" s="158">
        <f>R18</f>
        <v>4.3124999999999999E-4</v>
      </c>
      <c r="L32" s="158"/>
      <c r="M32" s="158"/>
      <c r="N32" s="158"/>
      <c r="O32" s="158"/>
      <c r="P32" s="158" t="s">
        <v>46</v>
      </c>
      <c r="Q32" s="158"/>
      <c r="R32" s="159"/>
    </row>
    <row r="33" spans="1:18" x14ac:dyDescent="0.3">
      <c r="A33" s="24" t="s">
        <v>59</v>
      </c>
      <c r="B33" s="14" t="str">
        <f>B20</f>
        <v>Test Sieve</v>
      </c>
      <c r="C33" s="160" t="s">
        <v>30</v>
      </c>
      <c r="D33" s="161"/>
      <c r="E33" s="160">
        <f>E21</f>
        <v>12.5</v>
      </c>
      <c r="F33" s="120"/>
      <c r="G33" s="161"/>
      <c r="H33" s="13">
        <v>1</v>
      </c>
      <c r="I33" s="158">
        <f>J21</f>
        <v>6.8999999999999999E-3</v>
      </c>
      <c r="J33" s="158"/>
      <c r="K33" s="158">
        <f>R20</f>
        <v>5.5199999999999997E-4</v>
      </c>
      <c r="L33" s="158"/>
      <c r="M33" s="158"/>
      <c r="N33" s="158"/>
      <c r="O33" s="158"/>
      <c r="P33" s="158" t="s">
        <v>46</v>
      </c>
      <c r="Q33" s="158"/>
      <c r="R33" s="159"/>
    </row>
    <row r="34" spans="1:18" x14ac:dyDescent="0.3">
      <c r="A34" s="24" t="s">
        <v>60</v>
      </c>
      <c r="B34" s="14" t="str">
        <f>B22</f>
        <v>Test Sieve</v>
      </c>
      <c r="C34" s="160" t="s">
        <v>30</v>
      </c>
      <c r="D34" s="161"/>
      <c r="E34" s="160">
        <f>E23</f>
        <v>10</v>
      </c>
      <c r="F34" s="120"/>
      <c r="G34" s="161"/>
      <c r="H34" s="13">
        <v>1</v>
      </c>
      <c r="I34" s="158">
        <f>J23</f>
        <v>6.8999999999999999E-3</v>
      </c>
      <c r="J34" s="158"/>
      <c r="K34" s="158">
        <f>R22</f>
        <v>6.8999999999999997E-4</v>
      </c>
      <c r="L34" s="158"/>
      <c r="M34" s="158"/>
      <c r="N34" s="158"/>
      <c r="O34" s="158"/>
      <c r="P34" s="158" t="s">
        <v>46</v>
      </c>
      <c r="Q34" s="158"/>
      <c r="R34" s="159"/>
    </row>
    <row r="35" spans="1:18" x14ac:dyDescent="0.3">
      <c r="A35" s="24" t="s">
        <v>91</v>
      </c>
      <c r="B35" s="14" t="str">
        <f>B24</f>
        <v>Test Sieve</v>
      </c>
      <c r="C35" s="112" t="s">
        <v>30</v>
      </c>
      <c r="D35" s="125"/>
      <c r="E35" s="160">
        <f>E25</f>
        <v>6.3</v>
      </c>
      <c r="F35" s="120"/>
      <c r="G35" s="161"/>
      <c r="H35" s="13">
        <v>1</v>
      </c>
      <c r="I35" s="158">
        <f>J25</f>
        <v>6.8999999999999999E-3</v>
      </c>
      <c r="J35" s="158"/>
      <c r="K35" s="158">
        <f>R24</f>
        <v>1.0952380952380953E-3</v>
      </c>
      <c r="L35" s="158"/>
      <c r="M35" s="158"/>
      <c r="N35" s="158"/>
      <c r="O35" s="158"/>
      <c r="P35" s="158" t="s">
        <v>46</v>
      </c>
      <c r="Q35" s="158"/>
      <c r="R35" s="159"/>
    </row>
    <row r="36" spans="1:18" ht="15" thickBot="1" x14ac:dyDescent="0.35">
      <c r="A36" s="47" t="s">
        <v>92</v>
      </c>
      <c r="B36" s="50" t="str">
        <f>B26</f>
        <v>Hot Air Oven</v>
      </c>
      <c r="C36" s="182" t="s">
        <v>30</v>
      </c>
      <c r="D36" s="183"/>
      <c r="E36" s="184">
        <f>E27</f>
        <v>105</v>
      </c>
      <c r="F36" s="184"/>
      <c r="G36" s="183"/>
      <c r="H36" s="49">
        <v>1</v>
      </c>
      <c r="I36" s="185">
        <f>J27</f>
        <v>0.34499999999999997</v>
      </c>
      <c r="J36" s="185"/>
      <c r="K36" s="185">
        <f>R26</f>
        <v>3.2857142857142855E-3</v>
      </c>
      <c r="L36" s="185"/>
      <c r="M36" s="185"/>
      <c r="N36" s="185"/>
      <c r="O36" s="185"/>
      <c r="P36" s="185" t="s">
        <v>46</v>
      </c>
      <c r="Q36" s="185"/>
      <c r="R36" s="186"/>
    </row>
    <row r="37" spans="1:18" ht="18.75" customHeight="1" x14ac:dyDescent="0.3">
      <c r="A37" s="162" t="s">
        <v>47</v>
      </c>
      <c r="B37" s="162"/>
      <c r="C37" s="163" t="s">
        <v>48</v>
      </c>
      <c r="D37" s="163"/>
      <c r="E37" s="163"/>
      <c r="F37" s="163"/>
      <c r="G37" s="163"/>
      <c r="H37" s="163"/>
      <c r="I37" s="163"/>
      <c r="J37" s="163"/>
      <c r="K37" s="163"/>
      <c r="L37" s="104"/>
      <c r="M37" s="104"/>
      <c r="N37" s="104"/>
      <c r="O37" s="104"/>
      <c r="P37" s="104"/>
      <c r="Q37" s="104"/>
      <c r="R37" s="104"/>
    </row>
    <row r="38" spans="1:18" x14ac:dyDescent="0.3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</row>
    <row r="39" spans="1:18" x14ac:dyDescent="0.3">
      <c r="A39" s="104"/>
      <c r="B39" s="104"/>
      <c r="C39" s="164">
        <f>SQRT(K30^2+K31^2+K32^2+K33^2+K34^2+K35^2+K36^2)</f>
        <v>1.8219618111910578E-2</v>
      </c>
      <c r="D39" s="164"/>
      <c r="E39" s="164"/>
      <c r="F39" s="164"/>
      <c r="G39" s="164"/>
      <c r="H39" s="164"/>
      <c r="I39" s="164"/>
      <c r="J39" s="164"/>
      <c r="K39" s="164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">
      <c r="A42" s="15"/>
      <c r="B42" s="104" t="s">
        <v>49</v>
      </c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</row>
    <row r="43" spans="1:18" x14ac:dyDescent="0.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</row>
    <row r="44" spans="1:18" x14ac:dyDescent="0.3">
      <c r="A44" s="104"/>
      <c r="B44" s="104"/>
      <c r="C44" s="7"/>
      <c r="D44" s="104">
        <f>C39</f>
        <v>1.8219618111910578E-2</v>
      </c>
      <c r="E44" s="104"/>
      <c r="F44" s="104"/>
      <c r="G44" s="7" t="s">
        <v>50</v>
      </c>
      <c r="H44" s="7"/>
      <c r="I44" s="7">
        <f>C39*2</f>
        <v>3.6439236223821156E-2</v>
      </c>
      <c r="J44" s="7"/>
      <c r="K44" s="7"/>
      <c r="L44" s="104"/>
      <c r="M44" s="104"/>
      <c r="N44" s="104"/>
      <c r="O44" s="104"/>
      <c r="P44" s="104"/>
      <c r="Q44" s="104"/>
      <c r="R44" s="104"/>
    </row>
    <row r="45" spans="1:18" x14ac:dyDescent="0.3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</row>
    <row r="46" spans="1:18" x14ac:dyDescent="0.3">
      <c r="A46" s="164" t="s">
        <v>51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04"/>
      <c r="M46" s="104"/>
      <c r="N46" s="104"/>
      <c r="O46" s="104"/>
      <c r="P46" s="104"/>
      <c r="Q46" s="104"/>
      <c r="R46" s="104"/>
    </row>
    <row r="47" spans="1:18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3">
      <c r="A48" s="104"/>
      <c r="B48" s="104"/>
      <c r="C48" s="7"/>
      <c r="D48" s="104">
        <f>I44</f>
        <v>3.6439236223821156E-2</v>
      </c>
      <c r="E48" s="104"/>
      <c r="F48" t="s">
        <v>52</v>
      </c>
      <c r="G48" s="36">
        <f>E14</f>
        <v>17.02</v>
      </c>
      <c r="H48" s="7"/>
      <c r="I48" s="36">
        <f>D48*G48</f>
        <v>0.62019580052943601</v>
      </c>
      <c r="J48" s="7"/>
      <c r="K48" s="7"/>
      <c r="L48" s="104"/>
      <c r="M48" s="104"/>
      <c r="N48" s="104"/>
      <c r="O48" s="104"/>
      <c r="P48" s="104"/>
      <c r="Q48" s="104"/>
      <c r="R48" s="104"/>
    </row>
    <row r="49" spans="1:18" x14ac:dyDescent="0.3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</row>
    <row r="50" spans="1:18" x14ac:dyDescent="0.3">
      <c r="A50" s="165" t="s">
        <v>53</v>
      </c>
      <c r="B50" s="165"/>
      <c r="C50" s="40">
        <f>I48</f>
        <v>0.62019580052943601</v>
      </c>
      <c r="D50" s="26" t="s">
        <v>54</v>
      </c>
      <c r="F50" s="17"/>
      <c r="G50" s="17"/>
      <c r="H50" s="38">
        <f>E30</f>
        <v>17.02</v>
      </c>
      <c r="K50" s="15"/>
      <c r="L50" s="104"/>
      <c r="M50" s="104"/>
      <c r="N50" s="104"/>
      <c r="O50" s="104"/>
      <c r="P50" s="104"/>
      <c r="Q50" s="104"/>
      <c r="R50" s="104"/>
    </row>
    <row r="51" spans="1:18" x14ac:dyDescent="0.3">
      <c r="A51" s="17" t="s">
        <v>55</v>
      </c>
      <c r="B51" s="15"/>
      <c r="C51" s="29" t="s">
        <v>63</v>
      </c>
      <c r="D51" s="39">
        <f>C50</f>
        <v>0.62019580052943601</v>
      </c>
      <c r="E51" s="30" t="s">
        <v>64</v>
      </c>
      <c r="F51" s="37">
        <f>H50</f>
        <v>17.02</v>
      </c>
      <c r="G51" s="18" t="s">
        <v>68</v>
      </c>
      <c r="H51" s="17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3">
      <c r="A52" s="15" t="s">
        <v>56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5"/>
      <c r="Q52" s="15"/>
      <c r="R52" s="15"/>
    </row>
    <row r="53" spans="1:18" x14ac:dyDescent="0.3">
      <c r="A53" s="1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5"/>
      <c r="Q53" s="15"/>
      <c r="R53" s="15"/>
    </row>
    <row r="54" spans="1:18" x14ac:dyDescent="0.3">
      <c r="A54" s="1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5"/>
      <c r="Q54" s="15"/>
      <c r="R54" s="15"/>
    </row>
    <row r="55" spans="1:18" x14ac:dyDescent="0.3">
      <c r="A55" s="166" t="s">
        <v>57</v>
      </c>
      <c r="B55" s="166"/>
      <c r="C55" s="16"/>
      <c r="D55" s="104"/>
      <c r="E55" s="104"/>
      <c r="F55" s="104"/>
      <c r="G55" s="104"/>
      <c r="H55" s="104"/>
      <c r="I55" s="104"/>
      <c r="J55" s="104"/>
      <c r="K55" s="104"/>
      <c r="L55" s="166" t="s">
        <v>58</v>
      </c>
      <c r="M55" s="166"/>
      <c r="N55" s="166"/>
      <c r="O55" s="166"/>
      <c r="P55" s="166"/>
      <c r="Q55" s="166"/>
      <c r="R55" s="166"/>
    </row>
  </sheetData>
  <mergeCells count="182">
    <mergeCell ref="A49:R49"/>
    <mergeCell ref="A50:B50"/>
    <mergeCell ref="L50:R50"/>
    <mergeCell ref="A55:B55"/>
    <mergeCell ref="D55:K55"/>
    <mergeCell ref="L55:R55"/>
    <mergeCell ref="A45:R45"/>
    <mergeCell ref="A46:K46"/>
    <mergeCell ref="L46:R46"/>
    <mergeCell ref="A48:B48"/>
    <mergeCell ref="D48:E48"/>
    <mergeCell ref="L48:R48"/>
    <mergeCell ref="A40:R40"/>
    <mergeCell ref="B42:K42"/>
    <mergeCell ref="L42:R42"/>
    <mergeCell ref="A43:R43"/>
    <mergeCell ref="A44:B44"/>
    <mergeCell ref="D44:F44"/>
    <mergeCell ref="L44:R44"/>
    <mergeCell ref="A37:B37"/>
    <mergeCell ref="C37:K37"/>
    <mergeCell ref="L37:R37"/>
    <mergeCell ref="A38:R38"/>
    <mergeCell ref="A39:B39"/>
    <mergeCell ref="C39:K39"/>
    <mergeCell ref="L39:R39"/>
    <mergeCell ref="C35:D35"/>
    <mergeCell ref="E35:G35"/>
    <mergeCell ref="I35:J35"/>
    <mergeCell ref="K35:O35"/>
    <mergeCell ref="P35:R35"/>
    <mergeCell ref="C36:D36"/>
    <mergeCell ref="E36:G36"/>
    <mergeCell ref="I36:J36"/>
    <mergeCell ref="K36:O36"/>
    <mergeCell ref="P36:R36"/>
    <mergeCell ref="C33:D33"/>
    <mergeCell ref="E33:G33"/>
    <mergeCell ref="I33:J33"/>
    <mergeCell ref="K33:O33"/>
    <mergeCell ref="P33:R33"/>
    <mergeCell ref="C34:D34"/>
    <mergeCell ref="E34:G34"/>
    <mergeCell ref="I34:J34"/>
    <mergeCell ref="K34:O34"/>
    <mergeCell ref="P34:R34"/>
    <mergeCell ref="C31:D31"/>
    <mergeCell ref="E31:G31"/>
    <mergeCell ref="I31:J31"/>
    <mergeCell ref="K31:O31"/>
    <mergeCell ref="P31:R31"/>
    <mergeCell ref="C32:D32"/>
    <mergeCell ref="E32:G32"/>
    <mergeCell ref="I32:J32"/>
    <mergeCell ref="K32:O32"/>
    <mergeCell ref="P32:R32"/>
    <mergeCell ref="K28:O29"/>
    <mergeCell ref="P28:R29"/>
    <mergeCell ref="C30:D30"/>
    <mergeCell ref="E30:G30"/>
    <mergeCell ref="I30:J30"/>
    <mergeCell ref="K30:O30"/>
    <mergeCell ref="P30:R30"/>
    <mergeCell ref="L26:N27"/>
    <mergeCell ref="R26:R27"/>
    <mergeCell ref="E27:G27"/>
    <mergeCell ref="H27:I27"/>
    <mergeCell ref="J27:K27"/>
    <mergeCell ref="J26:K26"/>
    <mergeCell ref="A28:A29"/>
    <mergeCell ref="B28:B29"/>
    <mergeCell ref="C28:D29"/>
    <mergeCell ref="E28:G29"/>
    <mergeCell ref="H28:H29"/>
    <mergeCell ref="A26:A27"/>
    <mergeCell ref="B26:B27"/>
    <mergeCell ref="C26:D27"/>
    <mergeCell ref="E26:G26"/>
    <mergeCell ref="H26:I26"/>
    <mergeCell ref="I28:J29"/>
    <mergeCell ref="L24:N25"/>
    <mergeCell ref="R24:R25"/>
    <mergeCell ref="E25:G25"/>
    <mergeCell ref="H25:I25"/>
    <mergeCell ref="J25:K25"/>
    <mergeCell ref="L22:N23"/>
    <mergeCell ref="R22:R23"/>
    <mergeCell ref="E23:G23"/>
    <mergeCell ref="H23:I23"/>
    <mergeCell ref="J23:K23"/>
    <mergeCell ref="J22:K22"/>
    <mergeCell ref="H19:I19"/>
    <mergeCell ref="J19:K19"/>
    <mergeCell ref="A24:A25"/>
    <mergeCell ref="B24:B25"/>
    <mergeCell ref="C24:D25"/>
    <mergeCell ref="E24:G24"/>
    <mergeCell ref="H24:I24"/>
    <mergeCell ref="A22:A23"/>
    <mergeCell ref="B22:B23"/>
    <mergeCell ref="C22:D23"/>
    <mergeCell ref="E22:G22"/>
    <mergeCell ref="H22:I22"/>
    <mergeCell ref="J24:K24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</mergeCells>
  <pageMargins left="0.11811023622047245" right="0.11811023622047245" top="0.98425196850393704" bottom="0.74803149606299213" header="0.31496062992125984" footer="0.31496062992125984"/>
  <pageSetup scale="8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815C-18A4-46F1-B35B-D37171CE9770}">
  <dimension ref="A1:R55"/>
  <sheetViews>
    <sheetView view="pageBreakPreview" zoomScale="85" zoomScaleNormal="100" zoomScaleSheetLayoutView="85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4.5546875" customWidth="1"/>
    <col min="5" max="5" width="2.88671875" customWidth="1"/>
    <col min="6" max="6" width="5.5546875" customWidth="1"/>
    <col min="7" max="7" width="9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105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104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2.4999999999999987</v>
      </c>
      <c r="O7" s="3"/>
      <c r="P7" s="2">
        <f>SQRT(N7)</f>
        <v>1.5811388300841893</v>
      </c>
      <c r="Q7" s="3"/>
      <c r="R7" s="101">
        <f>P7/P8</f>
        <v>0.79056941504209466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15.1</v>
      </c>
      <c r="F9" s="167"/>
      <c r="G9" s="167"/>
      <c r="H9" s="13">
        <f>E14-E9</f>
        <v>-1.2999999999999989</v>
      </c>
      <c r="I9" s="4">
        <f t="shared" ref="I9:I13" si="0">H9*H9</f>
        <v>1.6899999999999973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13.8</v>
      </c>
      <c r="F10" s="167"/>
      <c r="G10" s="167"/>
      <c r="H10" s="13">
        <f>E14-E10</f>
        <v>0</v>
      </c>
      <c r="I10" s="6">
        <f t="shared" si="0"/>
        <v>0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13.7</v>
      </c>
      <c r="F11" s="167"/>
      <c r="G11" s="167"/>
      <c r="H11" s="13">
        <f>E14-E11</f>
        <v>0.10000000000000142</v>
      </c>
      <c r="I11" s="6">
        <f t="shared" si="0"/>
        <v>1.0000000000000285E-2</v>
      </c>
      <c r="J11" s="103"/>
      <c r="K11" s="104"/>
      <c r="L11" s="7"/>
      <c r="M11" s="106">
        <f>R7</f>
        <v>0.79056941504209466</v>
      </c>
      <c r="N11" s="106"/>
      <c r="O11" s="106"/>
      <c r="P11" s="106"/>
      <c r="Q11" s="7"/>
      <c r="R11" s="23">
        <f>M11</f>
        <v>0.79056941504209466</v>
      </c>
    </row>
    <row r="12" spans="1:18" x14ac:dyDescent="0.3">
      <c r="A12" s="110"/>
      <c r="B12" s="103"/>
      <c r="C12" s="115"/>
      <c r="D12" s="116"/>
      <c r="E12" s="167">
        <v>13</v>
      </c>
      <c r="F12" s="167"/>
      <c r="G12" s="167"/>
      <c r="H12" s="13">
        <f>E14-E12</f>
        <v>0.80000000000000071</v>
      </c>
      <c r="I12" s="6">
        <f t="shared" si="0"/>
        <v>0.64000000000000112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13.4</v>
      </c>
      <c r="F13" s="167"/>
      <c r="G13" s="167"/>
      <c r="H13" s="13">
        <f>(E13-E14)</f>
        <v>-0.40000000000000036</v>
      </c>
      <c r="I13" s="8">
        <f t="shared" si="0"/>
        <v>0.16000000000000028</v>
      </c>
      <c r="J13" s="105"/>
      <c r="K13" s="106"/>
      <c r="L13" s="9"/>
      <c r="M13" s="106">
        <f>R11/R12</f>
        <v>0.35356413910648238</v>
      </c>
      <c r="N13" s="106"/>
      <c r="O13" s="106"/>
      <c r="P13" s="106"/>
      <c r="Q13" s="9"/>
      <c r="R13" s="23"/>
    </row>
    <row r="14" spans="1:18" x14ac:dyDescent="0.3">
      <c r="A14" s="109"/>
      <c r="B14" s="119"/>
      <c r="C14" s="129" t="s">
        <v>23</v>
      </c>
      <c r="D14" s="128"/>
      <c r="E14" s="132">
        <f>AVERAGE(E9:E13)</f>
        <v>13.8</v>
      </c>
      <c r="F14" s="133"/>
      <c r="G14" s="134"/>
      <c r="H14" s="112" t="s">
        <v>24</v>
      </c>
      <c r="I14" s="138">
        <f>I9+I10+I11+I12+I13</f>
        <v>2.4999999999999987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0.35356413910648238</v>
      </c>
      <c r="Q14" s="5"/>
      <c r="R14" s="121">
        <f>P14/P15</f>
        <v>2.5620589790324808E-2</v>
      </c>
    </row>
    <row r="15" spans="1:18" x14ac:dyDescent="0.3">
      <c r="A15" s="111"/>
      <c r="B15" s="106"/>
      <c r="C15" s="130"/>
      <c r="D15" s="131"/>
      <c r="E15" s="135"/>
      <c r="F15" s="136"/>
      <c r="G15" s="137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13.8</v>
      </c>
      <c r="Q15" s="9"/>
      <c r="R15" s="122"/>
    </row>
    <row r="16" spans="1:18" ht="15.6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2.5000000000000001E-5</v>
      </c>
    </row>
    <row r="17" spans="1:18" x14ac:dyDescent="0.3">
      <c r="A17" s="123"/>
      <c r="B17" s="124"/>
      <c r="C17" s="105"/>
      <c r="D17" s="126"/>
      <c r="E17" s="105">
        <v>10000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4.3124999999999999E-4</v>
      </c>
    </row>
    <row r="19" spans="1:18" x14ac:dyDescent="0.3">
      <c r="A19" s="123"/>
      <c r="B19" s="124"/>
      <c r="C19" s="105"/>
      <c r="D19" s="126"/>
      <c r="E19" s="105">
        <v>16</v>
      </c>
      <c r="F19" s="106"/>
      <c r="G19" s="126"/>
      <c r="H19" s="174">
        <v>1.38E-2</v>
      </c>
      <c r="I19" s="175"/>
      <c r="J19" s="105">
        <f>H19/2</f>
        <v>6.8999999999999999E-3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5.6" x14ac:dyDescent="0.3">
      <c r="A20" s="146" t="s">
        <v>59</v>
      </c>
      <c r="B20" s="147" t="s">
        <v>77</v>
      </c>
      <c r="C20" s="112" t="s">
        <v>30</v>
      </c>
      <c r="D20" s="125"/>
      <c r="E20" s="112" t="s">
        <v>96</v>
      </c>
      <c r="F20" s="119"/>
      <c r="G20" s="125"/>
      <c r="H20" s="127" t="s">
        <v>32</v>
      </c>
      <c r="I20" s="14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5.5199999999999997E-4</v>
      </c>
    </row>
    <row r="21" spans="1:18" x14ac:dyDescent="0.3">
      <c r="A21" s="140"/>
      <c r="B21" s="142"/>
      <c r="C21" s="105"/>
      <c r="D21" s="126"/>
      <c r="E21" s="105">
        <v>12.5</v>
      </c>
      <c r="F21" s="106"/>
      <c r="G21" s="126"/>
      <c r="H21" s="105">
        <v>1.38E-2</v>
      </c>
      <c r="I21" s="126"/>
      <c r="J21" s="105">
        <f>H21/2</f>
        <v>6.8999999999999999E-3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5.6" x14ac:dyDescent="0.3">
      <c r="A22" s="146" t="s">
        <v>60</v>
      </c>
      <c r="B22" s="147" t="s">
        <v>77</v>
      </c>
      <c r="C22" s="112" t="s">
        <v>30</v>
      </c>
      <c r="D22" s="125"/>
      <c r="E22" s="112" t="s">
        <v>78</v>
      </c>
      <c r="F22" s="119"/>
      <c r="G22" s="125"/>
      <c r="H22" s="127" t="s">
        <v>32</v>
      </c>
      <c r="I22" s="14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6.8999999999999997E-4</v>
      </c>
    </row>
    <row r="23" spans="1:18" x14ac:dyDescent="0.3">
      <c r="A23" s="140"/>
      <c r="B23" s="142"/>
      <c r="C23" s="105"/>
      <c r="D23" s="126"/>
      <c r="E23" s="105">
        <v>10</v>
      </c>
      <c r="F23" s="106"/>
      <c r="G23" s="126"/>
      <c r="H23" s="105">
        <v>1.38E-2</v>
      </c>
      <c r="I23" s="126"/>
      <c r="J23" s="105">
        <f>H23/2</f>
        <v>6.8999999999999999E-3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15.6" x14ac:dyDescent="0.3">
      <c r="A24" s="146" t="s">
        <v>91</v>
      </c>
      <c r="B24" s="147" t="s">
        <v>77</v>
      </c>
      <c r="C24" s="112" t="s">
        <v>30</v>
      </c>
      <c r="D24" s="125"/>
      <c r="E24" s="112" t="s">
        <v>78</v>
      </c>
      <c r="F24" s="119"/>
      <c r="G24" s="125"/>
      <c r="H24" s="127" t="s">
        <v>32</v>
      </c>
      <c r="I24" s="148"/>
      <c r="J24" s="112" t="s">
        <v>33</v>
      </c>
      <c r="K24" s="125"/>
      <c r="L24" s="112" t="s">
        <v>34</v>
      </c>
      <c r="M24" s="119"/>
      <c r="N24" s="119"/>
      <c r="O24" s="11"/>
      <c r="P24" s="10" t="s">
        <v>28</v>
      </c>
      <c r="Q24" s="5"/>
      <c r="R24" s="121">
        <f>J25/E25</f>
        <v>1.0952380952380953E-3</v>
      </c>
    </row>
    <row r="25" spans="1:18" x14ac:dyDescent="0.3">
      <c r="A25" s="140"/>
      <c r="B25" s="142"/>
      <c r="C25" s="105"/>
      <c r="D25" s="126"/>
      <c r="E25" s="105">
        <v>6.3</v>
      </c>
      <c r="F25" s="106"/>
      <c r="G25" s="126"/>
      <c r="H25" s="105">
        <v>1.38E-2</v>
      </c>
      <c r="I25" s="126"/>
      <c r="J25" s="105">
        <f>H25/2</f>
        <v>6.8999999999999999E-3</v>
      </c>
      <c r="K25" s="126"/>
      <c r="L25" s="105"/>
      <c r="M25" s="106"/>
      <c r="N25" s="106"/>
      <c r="O25" s="12"/>
      <c r="P25" s="10" t="s">
        <v>35</v>
      </c>
      <c r="Q25" s="9"/>
      <c r="R25" s="122"/>
    </row>
    <row r="26" spans="1:18" ht="15.6" x14ac:dyDescent="0.3">
      <c r="A26" s="146" t="s">
        <v>92</v>
      </c>
      <c r="B26" s="147" t="s">
        <v>69</v>
      </c>
      <c r="C26" s="112" t="s">
        <v>30</v>
      </c>
      <c r="D26" s="125"/>
      <c r="E26" s="112" t="s">
        <v>79</v>
      </c>
      <c r="F26" s="119"/>
      <c r="G26" s="125"/>
      <c r="H26" s="127" t="s">
        <v>32</v>
      </c>
      <c r="I26" s="148"/>
      <c r="J26" s="112" t="s">
        <v>33</v>
      </c>
      <c r="K26" s="125"/>
      <c r="L26" s="112" t="s">
        <v>34</v>
      </c>
      <c r="M26" s="119"/>
      <c r="N26" s="119"/>
      <c r="O26" s="11"/>
      <c r="P26" s="10" t="s">
        <v>28</v>
      </c>
      <c r="Q26" s="5"/>
      <c r="R26" s="121">
        <f>J27/E27</f>
        <v>3.2857142857142855E-3</v>
      </c>
    </row>
    <row r="27" spans="1:18" ht="15" thickBot="1" x14ac:dyDescent="0.35">
      <c r="A27" s="176"/>
      <c r="B27" s="177"/>
      <c r="C27" s="105"/>
      <c r="D27" s="126"/>
      <c r="E27" s="178">
        <v>105</v>
      </c>
      <c r="F27" s="179"/>
      <c r="G27" s="181"/>
      <c r="H27" s="178">
        <v>0.69</v>
      </c>
      <c r="I27" s="181"/>
      <c r="J27" s="178">
        <f>H27/2</f>
        <v>0.34499999999999997</v>
      </c>
      <c r="K27" s="181"/>
      <c r="L27" s="178"/>
      <c r="M27" s="179"/>
      <c r="N27" s="179"/>
      <c r="O27" s="45"/>
      <c r="P27" s="46" t="s">
        <v>35</v>
      </c>
      <c r="Q27" s="44"/>
      <c r="R27" s="180"/>
    </row>
    <row r="28" spans="1:18" x14ac:dyDescent="0.3">
      <c r="A28" s="150" t="s">
        <v>37</v>
      </c>
      <c r="B28" s="151" t="s">
        <v>8</v>
      </c>
      <c r="C28" s="152" t="s">
        <v>38</v>
      </c>
      <c r="D28" s="153"/>
      <c r="E28" s="152" t="s">
        <v>39</v>
      </c>
      <c r="F28" s="154"/>
      <c r="G28" s="153"/>
      <c r="H28" s="155" t="s">
        <v>40</v>
      </c>
      <c r="I28" s="155" t="s">
        <v>41</v>
      </c>
      <c r="J28" s="155"/>
      <c r="K28" s="155" t="s">
        <v>42</v>
      </c>
      <c r="L28" s="155"/>
      <c r="M28" s="155"/>
      <c r="N28" s="155"/>
      <c r="O28" s="155"/>
      <c r="P28" s="156" t="s">
        <v>43</v>
      </c>
      <c r="Q28" s="156"/>
      <c r="R28" s="157"/>
    </row>
    <row r="29" spans="1:18" x14ac:dyDescent="0.3">
      <c r="A29" s="146"/>
      <c r="B29" s="142"/>
      <c r="C29" s="105"/>
      <c r="D29" s="126"/>
      <c r="E29" s="105"/>
      <c r="F29" s="106"/>
      <c r="G29" s="126"/>
      <c r="H29" s="124"/>
      <c r="I29" s="124"/>
      <c r="J29" s="124"/>
      <c r="K29" s="124"/>
      <c r="L29" s="124"/>
      <c r="M29" s="124"/>
      <c r="N29" s="124"/>
      <c r="O29" s="124"/>
      <c r="P29" s="158"/>
      <c r="Q29" s="158"/>
      <c r="R29" s="159"/>
    </row>
    <row r="30" spans="1:18" ht="15.6" x14ac:dyDescent="0.3">
      <c r="A30" s="24" t="s">
        <v>44</v>
      </c>
      <c r="B30" s="13" t="s">
        <v>11</v>
      </c>
      <c r="C30" s="160" t="s">
        <v>27</v>
      </c>
      <c r="D30" s="161"/>
      <c r="E30" s="160">
        <f>E14</f>
        <v>13.8</v>
      </c>
      <c r="F30" s="120"/>
      <c r="G30" s="161"/>
      <c r="H30" s="13">
        <v>1</v>
      </c>
      <c r="I30" s="158">
        <f>M13</f>
        <v>0.35356413910648238</v>
      </c>
      <c r="J30" s="158"/>
      <c r="K30" s="158">
        <f>R14</f>
        <v>2.5620589790324808E-2</v>
      </c>
      <c r="L30" s="158"/>
      <c r="M30" s="158"/>
      <c r="N30" s="158"/>
      <c r="O30" s="158"/>
      <c r="P30" s="158" t="s">
        <v>45</v>
      </c>
      <c r="Q30" s="158"/>
      <c r="R30" s="159"/>
    </row>
    <row r="31" spans="1:18" ht="28.8" x14ac:dyDescent="0.3">
      <c r="A31" s="24" t="s">
        <v>28</v>
      </c>
      <c r="B31" s="14" t="str">
        <f>B16</f>
        <v>Weighing Balance</v>
      </c>
      <c r="C31" s="160" t="s">
        <v>30</v>
      </c>
      <c r="D31" s="161"/>
      <c r="E31" s="160">
        <f>E17</f>
        <v>10000</v>
      </c>
      <c r="F31" s="120"/>
      <c r="G31" s="161"/>
      <c r="H31" s="13">
        <v>1</v>
      </c>
      <c r="I31" s="158">
        <f>J17</f>
        <v>0.25</v>
      </c>
      <c r="J31" s="158"/>
      <c r="K31" s="158">
        <f>R16</f>
        <v>2.5000000000000001E-5</v>
      </c>
      <c r="L31" s="158"/>
      <c r="M31" s="158"/>
      <c r="N31" s="158"/>
      <c r="O31" s="158"/>
      <c r="P31" s="158" t="s">
        <v>46</v>
      </c>
      <c r="Q31" s="158"/>
      <c r="R31" s="159"/>
    </row>
    <row r="32" spans="1:18" x14ac:dyDescent="0.3">
      <c r="A32" s="24" t="s">
        <v>36</v>
      </c>
      <c r="B32" s="14" t="str">
        <f>B18</f>
        <v>Test Sieve</v>
      </c>
      <c r="C32" s="160" t="s">
        <v>30</v>
      </c>
      <c r="D32" s="161"/>
      <c r="E32" s="160">
        <f>E19</f>
        <v>16</v>
      </c>
      <c r="F32" s="120"/>
      <c r="G32" s="161"/>
      <c r="H32" s="13">
        <v>1</v>
      </c>
      <c r="I32" s="158">
        <f>J19</f>
        <v>6.8999999999999999E-3</v>
      </c>
      <c r="J32" s="158"/>
      <c r="K32" s="158">
        <f>R18</f>
        <v>4.3124999999999999E-4</v>
      </c>
      <c r="L32" s="158"/>
      <c r="M32" s="158"/>
      <c r="N32" s="158"/>
      <c r="O32" s="158"/>
      <c r="P32" s="158" t="s">
        <v>46</v>
      </c>
      <c r="Q32" s="158"/>
      <c r="R32" s="159"/>
    </row>
    <row r="33" spans="1:18" x14ac:dyDescent="0.3">
      <c r="A33" s="24" t="s">
        <v>59</v>
      </c>
      <c r="B33" s="14" t="str">
        <f>B20</f>
        <v>Test Sieve</v>
      </c>
      <c r="C33" s="160" t="s">
        <v>30</v>
      </c>
      <c r="D33" s="161"/>
      <c r="E33" s="160">
        <f>E21</f>
        <v>12.5</v>
      </c>
      <c r="F33" s="120"/>
      <c r="G33" s="161"/>
      <c r="H33" s="13">
        <v>1</v>
      </c>
      <c r="I33" s="158">
        <f>J21</f>
        <v>6.8999999999999999E-3</v>
      </c>
      <c r="J33" s="158"/>
      <c r="K33" s="158">
        <f>R20</f>
        <v>5.5199999999999997E-4</v>
      </c>
      <c r="L33" s="158"/>
      <c r="M33" s="158"/>
      <c r="N33" s="158"/>
      <c r="O33" s="158"/>
      <c r="P33" s="158" t="s">
        <v>46</v>
      </c>
      <c r="Q33" s="158"/>
      <c r="R33" s="159"/>
    </row>
    <row r="34" spans="1:18" x14ac:dyDescent="0.3">
      <c r="A34" s="24" t="s">
        <v>60</v>
      </c>
      <c r="B34" s="14" t="str">
        <f>B22</f>
        <v>Test Sieve</v>
      </c>
      <c r="C34" s="160" t="s">
        <v>30</v>
      </c>
      <c r="D34" s="161"/>
      <c r="E34" s="160">
        <f>E23</f>
        <v>10</v>
      </c>
      <c r="F34" s="120"/>
      <c r="G34" s="161"/>
      <c r="H34" s="13">
        <v>1</v>
      </c>
      <c r="I34" s="158">
        <f>J23</f>
        <v>6.8999999999999999E-3</v>
      </c>
      <c r="J34" s="158"/>
      <c r="K34" s="158">
        <f>R22</f>
        <v>6.8999999999999997E-4</v>
      </c>
      <c r="L34" s="158"/>
      <c r="M34" s="158"/>
      <c r="N34" s="158"/>
      <c r="O34" s="158"/>
      <c r="P34" s="158" t="s">
        <v>46</v>
      </c>
      <c r="Q34" s="158"/>
      <c r="R34" s="159"/>
    </row>
    <row r="35" spans="1:18" x14ac:dyDescent="0.3">
      <c r="A35" s="24" t="s">
        <v>91</v>
      </c>
      <c r="B35" s="14" t="str">
        <f>B24</f>
        <v>Test Sieve</v>
      </c>
      <c r="C35" s="160" t="s">
        <v>30</v>
      </c>
      <c r="D35" s="161"/>
      <c r="E35" s="160">
        <f>E25</f>
        <v>6.3</v>
      </c>
      <c r="F35" s="120"/>
      <c r="G35" s="161"/>
      <c r="H35" s="13">
        <v>1</v>
      </c>
      <c r="I35" s="158">
        <f>J25</f>
        <v>6.8999999999999999E-3</v>
      </c>
      <c r="J35" s="158"/>
      <c r="K35" s="158">
        <f>R24</f>
        <v>1.0952380952380953E-3</v>
      </c>
      <c r="L35" s="158"/>
      <c r="M35" s="158"/>
      <c r="N35" s="158"/>
      <c r="O35" s="158"/>
      <c r="P35" s="158" t="s">
        <v>46</v>
      </c>
      <c r="Q35" s="158"/>
      <c r="R35" s="159"/>
    </row>
    <row r="36" spans="1:18" ht="15" thickBot="1" x14ac:dyDescent="0.35">
      <c r="A36" s="47" t="s">
        <v>92</v>
      </c>
      <c r="B36" s="48" t="str">
        <f>B26</f>
        <v>Hot Air Oven</v>
      </c>
      <c r="C36" s="182" t="s">
        <v>30</v>
      </c>
      <c r="D36" s="183"/>
      <c r="E36" s="182">
        <f>E27</f>
        <v>105</v>
      </c>
      <c r="F36" s="184"/>
      <c r="G36" s="183"/>
      <c r="H36" s="49">
        <v>1</v>
      </c>
      <c r="I36" s="185">
        <f>J27</f>
        <v>0.34499999999999997</v>
      </c>
      <c r="J36" s="185"/>
      <c r="K36" s="185">
        <f>R26</f>
        <v>3.2857142857142855E-3</v>
      </c>
      <c r="L36" s="185"/>
      <c r="M36" s="185"/>
      <c r="N36" s="185"/>
      <c r="O36" s="185"/>
      <c r="P36" s="185" t="s">
        <v>46</v>
      </c>
      <c r="Q36" s="185"/>
      <c r="R36" s="186"/>
    </row>
    <row r="37" spans="1:18" ht="16.2" x14ac:dyDescent="0.3">
      <c r="A37" s="162" t="s">
        <v>47</v>
      </c>
      <c r="B37" s="162"/>
      <c r="C37" s="163" t="s">
        <v>48</v>
      </c>
      <c r="D37" s="163"/>
      <c r="E37" s="163"/>
      <c r="F37" s="163"/>
      <c r="G37" s="163"/>
      <c r="H37" s="163"/>
      <c r="I37" s="163"/>
      <c r="J37" s="163"/>
      <c r="K37" s="163"/>
      <c r="L37" s="104"/>
      <c r="M37" s="104"/>
      <c r="N37" s="104"/>
      <c r="O37" s="104"/>
      <c r="P37" s="104"/>
      <c r="Q37" s="104"/>
      <c r="R37" s="104"/>
    </row>
    <row r="38" spans="1:18" x14ac:dyDescent="0.3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</row>
    <row r="39" spans="1:18" x14ac:dyDescent="0.3">
      <c r="A39" s="104"/>
      <c r="B39" s="104"/>
      <c r="C39" s="164">
        <f>SQRT(K30^2+K31^2+K32^2+K33^2+K34^2+K35^2+K36^2)</f>
        <v>2.5872330618233907E-2</v>
      </c>
      <c r="D39" s="164"/>
      <c r="E39" s="164"/>
      <c r="F39" s="164"/>
      <c r="G39" s="164"/>
      <c r="H39" s="164"/>
      <c r="I39" s="164"/>
      <c r="J39" s="164"/>
      <c r="K39" s="164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">
      <c r="A42" s="15"/>
      <c r="B42" s="104" t="s">
        <v>49</v>
      </c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</row>
    <row r="43" spans="1:18" x14ac:dyDescent="0.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</row>
    <row r="44" spans="1:18" x14ac:dyDescent="0.3">
      <c r="A44" s="104"/>
      <c r="B44" s="104"/>
      <c r="C44" s="7"/>
      <c r="D44" s="104">
        <f>C39</f>
        <v>2.5872330618233907E-2</v>
      </c>
      <c r="E44" s="104"/>
      <c r="F44" s="104"/>
      <c r="G44" s="7" t="s">
        <v>50</v>
      </c>
      <c r="H44" s="7"/>
      <c r="I44" s="7">
        <f>C39*2</f>
        <v>5.1744661236467815E-2</v>
      </c>
      <c r="J44" s="7"/>
      <c r="K44" s="7"/>
      <c r="L44" s="104"/>
      <c r="M44" s="104"/>
      <c r="N44" s="104"/>
      <c r="O44" s="104"/>
      <c r="P44" s="104"/>
      <c r="Q44" s="104"/>
      <c r="R44" s="104"/>
    </row>
    <row r="45" spans="1:18" x14ac:dyDescent="0.3">
      <c r="A45" s="104"/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</row>
    <row r="46" spans="1:18" x14ac:dyDescent="0.3">
      <c r="A46" s="164" t="s">
        <v>51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04"/>
      <c r="M46" s="104"/>
      <c r="N46" s="104"/>
      <c r="O46" s="104"/>
      <c r="P46" s="104"/>
      <c r="Q46" s="104"/>
      <c r="R46" s="104"/>
    </row>
    <row r="47" spans="1:18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 spans="1:18" x14ac:dyDescent="0.3">
      <c r="A48" s="104"/>
      <c r="B48" s="104"/>
      <c r="C48" s="7"/>
      <c r="D48" s="104">
        <f>I44</f>
        <v>5.1744661236467815E-2</v>
      </c>
      <c r="E48" s="104"/>
      <c r="F48" t="s">
        <v>52</v>
      </c>
      <c r="G48" s="36">
        <f>E14</f>
        <v>13.8</v>
      </c>
      <c r="H48" s="7"/>
      <c r="I48" s="19">
        <f>D48*G48</f>
        <v>0.71407632506325591</v>
      </c>
      <c r="J48" s="7"/>
      <c r="K48" s="7"/>
      <c r="L48" s="104"/>
      <c r="M48" s="104"/>
      <c r="N48" s="104"/>
      <c r="O48" s="104"/>
      <c r="P48" s="104"/>
      <c r="Q48" s="104"/>
      <c r="R48" s="104"/>
    </row>
    <row r="49" spans="1:18" x14ac:dyDescent="0.3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104"/>
      <c r="P49" s="104"/>
      <c r="Q49" s="104"/>
      <c r="R49" s="104"/>
    </row>
    <row r="50" spans="1:18" x14ac:dyDescent="0.3">
      <c r="A50" s="165" t="s">
        <v>53</v>
      </c>
      <c r="B50" s="165"/>
      <c r="C50" s="27">
        <f>I48</f>
        <v>0.71407632506325591</v>
      </c>
      <c r="D50" s="26" t="s">
        <v>54</v>
      </c>
      <c r="F50" s="17"/>
      <c r="G50" s="17"/>
      <c r="H50" s="38">
        <f>E30</f>
        <v>13.8</v>
      </c>
      <c r="K50" s="15"/>
      <c r="L50" s="104"/>
      <c r="M50" s="104"/>
      <c r="N50" s="104"/>
      <c r="O50" s="104"/>
      <c r="P50" s="104"/>
      <c r="Q50" s="104"/>
      <c r="R50" s="104"/>
    </row>
    <row r="51" spans="1:18" x14ac:dyDescent="0.3">
      <c r="A51" s="17" t="s">
        <v>55</v>
      </c>
      <c r="B51" s="15"/>
      <c r="C51" s="29" t="s">
        <v>63</v>
      </c>
      <c r="D51" s="25">
        <f>C50</f>
        <v>0.71407632506325591</v>
      </c>
      <c r="E51" s="30" t="s">
        <v>64</v>
      </c>
      <c r="F51" s="37">
        <f>H50</f>
        <v>13.8</v>
      </c>
      <c r="G51" s="18" t="s">
        <v>68</v>
      </c>
      <c r="H51" s="17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3">
      <c r="A52" s="15" t="s">
        <v>56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15"/>
      <c r="Q52" s="15"/>
      <c r="R52" s="15"/>
    </row>
    <row r="53" spans="1:18" x14ac:dyDescent="0.3">
      <c r="A53" s="1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15"/>
      <c r="Q53" s="15"/>
      <c r="R53" s="15"/>
    </row>
    <row r="54" spans="1:18" x14ac:dyDescent="0.3">
      <c r="A54" s="15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5"/>
      <c r="Q54" s="15"/>
      <c r="R54" s="15"/>
    </row>
    <row r="55" spans="1:18" x14ac:dyDescent="0.3">
      <c r="A55" s="166" t="s">
        <v>57</v>
      </c>
      <c r="B55" s="166"/>
      <c r="C55" s="16"/>
      <c r="D55" s="104"/>
      <c r="E55" s="104"/>
      <c r="F55" s="104"/>
      <c r="G55" s="104"/>
      <c r="H55" s="104"/>
      <c r="I55" s="104"/>
      <c r="J55" s="104"/>
      <c r="K55" s="104"/>
      <c r="L55" s="166" t="s">
        <v>58</v>
      </c>
      <c r="M55" s="166"/>
      <c r="N55" s="166"/>
      <c r="O55" s="166"/>
      <c r="P55" s="166"/>
      <c r="Q55" s="166"/>
      <c r="R55" s="166"/>
    </row>
  </sheetData>
  <mergeCells count="182">
    <mergeCell ref="A49:R49"/>
    <mergeCell ref="A50:B50"/>
    <mergeCell ref="L50:R50"/>
    <mergeCell ref="A55:B55"/>
    <mergeCell ref="D55:K55"/>
    <mergeCell ref="L55:R55"/>
    <mergeCell ref="A45:R45"/>
    <mergeCell ref="A46:K46"/>
    <mergeCell ref="L46:R46"/>
    <mergeCell ref="A48:B48"/>
    <mergeCell ref="D48:E48"/>
    <mergeCell ref="L48:R48"/>
    <mergeCell ref="A40:R40"/>
    <mergeCell ref="B42:K42"/>
    <mergeCell ref="L42:R42"/>
    <mergeCell ref="A43:R43"/>
    <mergeCell ref="A44:B44"/>
    <mergeCell ref="D44:F44"/>
    <mergeCell ref="L44:R44"/>
    <mergeCell ref="A37:B37"/>
    <mergeCell ref="C37:K37"/>
    <mergeCell ref="L37:R37"/>
    <mergeCell ref="A38:R38"/>
    <mergeCell ref="A39:B39"/>
    <mergeCell ref="C39:K39"/>
    <mergeCell ref="L39:R39"/>
    <mergeCell ref="C35:D35"/>
    <mergeCell ref="E35:G35"/>
    <mergeCell ref="I35:J35"/>
    <mergeCell ref="K35:O35"/>
    <mergeCell ref="P35:R35"/>
    <mergeCell ref="C36:D36"/>
    <mergeCell ref="E36:G36"/>
    <mergeCell ref="I36:J36"/>
    <mergeCell ref="K36:O36"/>
    <mergeCell ref="P36:R36"/>
    <mergeCell ref="C33:D33"/>
    <mergeCell ref="E33:G33"/>
    <mergeCell ref="I33:J33"/>
    <mergeCell ref="K33:O33"/>
    <mergeCell ref="P33:R33"/>
    <mergeCell ref="C34:D34"/>
    <mergeCell ref="E34:G34"/>
    <mergeCell ref="I34:J34"/>
    <mergeCell ref="K34:O34"/>
    <mergeCell ref="P34:R34"/>
    <mergeCell ref="C31:D31"/>
    <mergeCell ref="E31:G31"/>
    <mergeCell ref="I31:J31"/>
    <mergeCell ref="K31:O31"/>
    <mergeCell ref="P31:R31"/>
    <mergeCell ref="C32:D32"/>
    <mergeCell ref="E32:G32"/>
    <mergeCell ref="I32:J32"/>
    <mergeCell ref="K32:O32"/>
    <mergeCell ref="P32:R32"/>
    <mergeCell ref="K28:O29"/>
    <mergeCell ref="P28:R29"/>
    <mergeCell ref="C30:D30"/>
    <mergeCell ref="E30:G30"/>
    <mergeCell ref="I30:J30"/>
    <mergeCell ref="K30:O30"/>
    <mergeCell ref="P30:R30"/>
    <mergeCell ref="L26:N27"/>
    <mergeCell ref="R26:R27"/>
    <mergeCell ref="E27:G27"/>
    <mergeCell ref="H27:I27"/>
    <mergeCell ref="J27:K27"/>
    <mergeCell ref="J26:K26"/>
    <mergeCell ref="A28:A29"/>
    <mergeCell ref="B28:B29"/>
    <mergeCell ref="C28:D29"/>
    <mergeCell ref="E28:G29"/>
    <mergeCell ref="H28:H29"/>
    <mergeCell ref="A26:A27"/>
    <mergeCell ref="B26:B27"/>
    <mergeCell ref="C26:D27"/>
    <mergeCell ref="E26:G26"/>
    <mergeCell ref="H26:I26"/>
    <mergeCell ref="I28:J29"/>
    <mergeCell ref="L24:N25"/>
    <mergeCell ref="R24:R25"/>
    <mergeCell ref="E25:G25"/>
    <mergeCell ref="H25:I25"/>
    <mergeCell ref="J25:K25"/>
    <mergeCell ref="L22:N23"/>
    <mergeCell ref="R22:R23"/>
    <mergeCell ref="E23:G23"/>
    <mergeCell ref="H23:I23"/>
    <mergeCell ref="J23:K23"/>
    <mergeCell ref="J22:K22"/>
    <mergeCell ref="H19:I19"/>
    <mergeCell ref="J19:K19"/>
    <mergeCell ref="A24:A25"/>
    <mergeCell ref="B24:B25"/>
    <mergeCell ref="C24:D25"/>
    <mergeCell ref="E24:G24"/>
    <mergeCell ref="H24:I24"/>
    <mergeCell ref="A22:A23"/>
    <mergeCell ref="B22:B23"/>
    <mergeCell ref="C22:D23"/>
    <mergeCell ref="E22:G22"/>
    <mergeCell ref="H22:I22"/>
    <mergeCell ref="J24:K24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</mergeCells>
  <pageMargins left="0.11811023622047245" right="0.11811023622047245" top="0.98425196850393704" bottom="0.74803149606299213" header="0.31496062992125984" footer="0.31496062992125984"/>
  <pageSetup scale="8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4B3A-A623-40D0-B6E7-0A41CB5C5B0C}">
  <dimension ref="A1:R49"/>
  <sheetViews>
    <sheetView view="pageBreakPreview" zoomScale="85" zoomScaleNormal="100" zoomScaleSheetLayoutView="85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4" customWidth="1"/>
    <col min="5" max="5" width="2.88671875" customWidth="1"/>
    <col min="6" max="6" width="4.6640625" bestFit="1" customWidth="1"/>
    <col min="7" max="7" width="9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106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104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22.699999999999996</v>
      </c>
      <c r="O7" s="3"/>
      <c r="P7" s="2">
        <f>SQRT(N7)</f>
        <v>4.7644516998286379</v>
      </c>
      <c r="Q7" s="3"/>
      <c r="R7" s="101">
        <f>P7/P8</f>
        <v>2.382225849914319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07">
        <v>33.4</v>
      </c>
      <c r="F9" s="107"/>
      <c r="G9" s="107"/>
      <c r="H9" s="13">
        <f>E14-E9</f>
        <v>-2.6999999999999993</v>
      </c>
      <c r="I9" s="4">
        <f t="shared" ref="I9:I13" si="0">H9*H9</f>
        <v>7.2899999999999965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07">
        <v>31.3</v>
      </c>
      <c r="F10" s="107"/>
      <c r="G10" s="107"/>
      <c r="H10" s="13">
        <f>E14-E10</f>
        <v>-0.60000000000000142</v>
      </c>
      <c r="I10" s="6">
        <f t="shared" si="0"/>
        <v>0.36000000000000171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07">
        <v>32.200000000000003</v>
      </c>
      <c r="F11" s="107"/>
      <c r="G11" s="107"/>
      <c r="H11" s="13">
        <f>E14-E11</f>
        <v>-1.5000000000000036</v>
      </c>
      <c r="I11" s="6">
        <f t="shared" si="0"/>
        <v>2.2500000000000107</v>
      </c>
      <c r="J11" s="103"/>
      <c r="K11" s="104"/>
      <c r="L11" s="7"/>
      <c r="M11" s="106">
        <f>R7</f>
        <v>2.382225849914319</v>
      </c>
      <c r="N11" s="106"/>
      <c r="O11" s="106"/>
      <c r="P11" s="106"/>
      <c r="Q11" s="7"/>
      <c r="R11" s="23">
        <f>M11</f>
        <v>2.382225849914319</v>
      </c>
    </row>
    <row r="12" spans="1:18" x14ac:dyDescent="0.3">
      <c r="A12" s="110"/>
      <c r="B12" s="103"/>
      <c r="C12" s="115"/>
      <c r="D12" s="116"/>
      <c r="E12" s="107">
        <v>27.5</v>
      </c>
      <c r="F12" s="107"/>
      <c r="G12" s="107"/>
      <c r="H12" s="13">
        <f>E14-E12</f>
        <v>3.1999999999999993</v>
      </c>
      <c r="I12" s="6">
        <f t="shared" si="0"/>
        <v>10.239999999999995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07">
        <v>29.1</v>
      </c>
      <c r="F13" s="107"/>
      <c r="G13" s="107"/>
      <c r="H13" s="13">
        <f>(E13-E14)</f>
        <v>-1.5999999999999979</v>
      </c>
      <c r="I13" s="8">
        <f t="shared" si="0"/>
        <v>2.5599999999999934</v>
      </c>
      <c r="J13" s="105"/>
      <c r="K13" s="106"/>
      <c r="L13" s="9"/>
      <c r="M13" s="106">
        <f>R11/R12</f>
        <v>1.0653961761691944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32">
        <f>AVERAGE(E9:E13)</f>
        <v>30.7</v>
      </c>
      <c r="F14" s="133"/>
      <c r="G14" s="134"/>
      <c r="H14" s="112" t="s">
        <v>24</v>
      </c>
      <c r="I14" s="138">
        <f>I9+I10+I11+I12+I13</f>
        <v>22.699999999999996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1.0653961761691944</v>
      </c>
      <c r="Q14" s="5"/>
      <c r="R14" s="121">
        <f>P14/P15</f>
        <v>3.4703458507139885E-2</v>
      </c>
    </row>
    <row r="15" spans="1:18" x14ac:dyDescent="0.3">
      <c r="A15" s="111"/>
      <c r="B15" s="106"/>
      <c r="C15" s="130"/>
      <c r="D15" s="131"/>
      <c r="E15" s="135"/>
      <c r="F15" s="136"/>
      <c r="G15" s="137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30.7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2.5000000000000001E-5</v>
      </c>
    </row>
    <row r="17" spans="1:18" x14ac:dyDescent="0.3">
      <c r="A17" s="123"/>
      <c r="B17" s="124"/>
      <c r="C17" s="105"/>
      <c r="D17" s="126"/>
      <c r="E17" s="105">
        <v>10000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22.5" customHeight="1" x14ac:dyDescent="0.3">
      <c r="A18" s="146" t="s">
        <v>36</v>
      </c>
      <c r="B18" s="147" t="s">
        <v>69</v>
      </c>
      <c r="C18" s="112" t="s">
        <v>30</v>
      </c>
      <c r="D18" s="125"/>
      <c r="E18" s="112" t="s">
        <v>79</v>
      </c>
      <c r="F18" s="119"/>
      <c r="G18" s="125"/>
      <c r="H18" s="127" t="s">
        <v>32</v>
      </c>
      <c r="I18" s="14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3.2857142857142855E-3</v>
      </c>
    </row>
    <row r="19" spans="1:18" x14ac:dyDescent="0.3">
      <c r="A19" s="140"/>
      <c r="B19" s="142"/>
      <c r="C19" s="105"/>
      <c r="D19" s="126"/>
      <c r="E19" s="105">
        <v>105</v>
      </c>
      <c r="F19" s="106"/>
      <c r="G19" s="126"/>
      <c r="H19" s="105">
        <v>0.69</v>
      </c>
      <c r="I19" s="126"/>
      <c r="J19" s="105">
        <f>H19/2</f>
        <v>0.34499999999999997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8" customHeight="1" x14ac:dyDescent="0.3">
      <c r="A20" s="139" t="s">
        <v>59</v>
      </c>
      <c r="B20" s="141" t="s">
        <v>109</v>
      </c>
      <c r="C20" s="103" t="s">
        <v>30</v>
      </c>
      <c r="D20" s="143"/>
      <c r="E20" s="103" t="s">
        <v>96</v>
      </c>
      <c r="F20" s="104"/>
      <c r="G20" s="143"/>
      <c r="H20" s="144" t="s">
        <v>32</v>
      </c>
      <c r="I20" s="145"/>
      <c r="J20" s="103" t="s">
        <v>33</v>
      </c>
      <c r="K20" s="143"/>
      <c r="L20" s="103" t="s">
        <v>34</v>
      </c>
      <c r="M20" s="104"/>
      <c r="N20" s="104"/>
      <c r="O20" s="15"/>
      <c r="P20" s="9" t="s">
        <v>28</v>
      </c>
      <c r="Q20" s="7"/>
      <c r="R20" s="149">
        <f>J21/E21</f>
        <v>1.1111111111111112E-4</v>
      </c>
    </row>
    <row r="21" spans="1:18" x14ac:dyDescent="0.3">
      <c r="A21" s="140"/>
      <c r="B21" s="142"/>
      <c r="C21" s="105"/>
      <c r="D21" s="126"/>
      <c r="E21" s="105">
        <v>63</v>
      </c>
      <c r="F21" s="106"/>
      <c r="G21" s="126"/>
      <c r="H21" s="105">
        <v>1.4E-2</v>
      </c>
      <c r="I21" s="126"/>
      <c r="J21" s="105">
        <f>H21/2</f>
        <v>7.0000000000000001E-3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8" customHeight="1" x14ac:dyDescent="0.3">
      <c r="A22" s="146" t="s">
        <v>60</v>
      </c>
      <c r="B22" s="147" t="s">
        <v>110</v>
      </c>
      <c r="C22" s="112" t="s">
        <v>30</v>
      </c>
      <c r="D22" s="125"/>
      <c r="E22" s="112" t="s">
        <v>78</v>
      </c>
      <c r="F22" s="119"/>
      <c r="G22" s="125"/>
      <c r="H22" s="127" t="s">
        <v>32</v>
      </c>
      <c r="I22" s="14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1.4000000000000001E-4</v>
      </c>
    </row>
    <row r="23" spans="1:18" ht="15" thickBot="1" x14ac:dyDescent="0.35">
      <c r="A23" s="140"/>
      <c r="B23" s="142"/>
      <c r="C23" s="105"/>
      <c r="D23" s="126"/>
      <c r="E23" s="105">
        <v>50</v>
      </c>
      <c r="F23" s="106"/>
      <c r="G23" s="126"/>
      <c r="H23" s="105">
        <v>1.4E-2</v>
      </c>
      <c r="I23" s="126"/>
      <c r="J23" s="105">
        <f>H23/2</f>
        <v>7.0000000000000001E-3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27.75" customHeight="1" x14ac:dyDescent="0.3">
      <c r="A24" s="150" t="s">
        <v>37</v>
      </c>
      <c r="B24" s="151" t="s">
        <v>8</v>
      </c>
      <c r="C24" s="152" t="s">
        <v>38</v>
      </c>
      <c r="D24" s="153"/>
      <c r="E24" s="152" t="s">
        <v>39</v>
      </c>
      <c r="F24" s="154"/>
      <c r="G24" s="153"/>
      <c r="H24" s="155" t="s">
        <v>40</v>
      </c>
      <c r="I24" s="155" t="s">
        <v>41</v>
      </c>
      <c r="J24" s="155"/>
      <c r="K24" s="155" t="s">
        <v>42</v>
      </c>
      <c r="L24" s="155"/>
      <c r="M24" s="155"/>
      <c r="N24" s="155"/>
      <c r="O24" s="155"/>
      <c r="P24" s="156" t="s">
        <v>43</v>
      </c>
      <c r="Q24" s="156"/>
      <c r="R24" s="157"/>
    </row>
    <row r="25" spans="1:18" ht="28.5" customHeight="1" x14ac:dyDescent="0.3">
      <c r="A25" s="146"/>
      <c r="B25" s="142"/>
      <c r="C25" s="105"/>
      <c r="D25" s="126"/>
      <c r="E25" s="105"/>
      <c r="F25" s="106"/>
      <c r="G25" s="126"/>
      <c r="H25" s="124"/>
      <c r="I25" s="124"/>
      <c r="J25" s="124"/>
      <c r="K25" s="124"/>
      <c r="L25" s="124"/>
      <c r="M25" s="124"/>
      <c r="N25" s="124"/>
      <c r="O25" s="124"/>
      <c r="P25" s="158"/>
      <c r="Q25" s="158"/>
      <c r="R25" s="159"/>
    </row>
    <row r="26" spans="1:18" ht="15.6" x14ac:dyDescent="0.3">
      <c r="A26" s="24" t="s">
        <v>44</v>
      </c>
      <c r="B26" s="13" t="s">
        <v>11</v>
      </c>
      <c r="C26" s="160" t="s">
        <v>27</v>
      </c>
      <c r="D26" s="161"/>
      <c r="E26" s="160">
        <f>E14</f>
        <v>30.7</v>
      </c>
      <c r="F26" s="120"/>
      <c r="G26" s="161"/>
      <c r="H26" s="13">
        <v>1</v>
      </c>
      <c r="I26" s="158">
        <f>M13</f>
        <v>1.0653961761691944</v>
      </c>
      <c r="J26" s="158"/>
      <c r="K26" s="158">
        <f>R14</f>
        <v>3.4703458507139885E-2</v>
      </c>
      <c r="L26" s="158"/>
      <c r="M26" s="158"/>
      <c r="N26" s="158"/>
      <c r="O26" s="158"/>
      <c r="P26" s="158" t="s">
        <v>45</v>
      </c>
      <c r="Q26" s="158"/>
      <c r="R26" s="159"/>
    </row>
    <row r="27" spans="1:18" ht="28.8" x14ac:dyDescent="0.3">
      <c r="A27" s="24" t="s">
        <v>28</v>
      </c>
      <c r="B27" s="14" t="str">
        <f>B16</f>
        <v>Weighing Balance</v>
      </c>
      <c r="C27" s="160" t="s">
        <v>30</v>
      </c>
      <c r="D27" s="161"/>
      <c r="E27" s="160">
        <f>E17</f>
        <v>10000</v>
      </c>
      <c r="F27" s="120"/>
      <c r="G27" s="161"/>
      <c r="H27" s="13">
        <v>1</v>
      </c>
      <c r="I27" s="158">
        <f>J17</f>
        <v>0.25</v>
      </c>
      <c r="J27" s="158"/>
      <c r="K27" s="158">
        <f>R16</f>
        <v>2.5000000000000001E-5</v>
      </c>
      <c r="L27" s="158"/>
      <c r="M27" s="158"/>
      <c r="N27" s="158"/>
      <c r="O27" s="158"/>
      <c r="P27" s="158" t="s">
        <v>46</v>
      </c>
      <c r="Q27" s="158"/>
      <c r="R27" s="159"/>
    </row>
    <row r="28" spans="1:18" x14ac:dyDescent="0.3">
      <c r="A28" s="24" t="s">
        <v>36</v>
      </c>
      <c r="B28" s="14" t="str">
        <f>B18</f>
        <v>Hot Air Oven</v>
      </c>
      <c r="C28" s="160" t="s">
        <v>30</v>
      </c>
      <c r="D28" s="161"/>
      <c r="E28" s="160">
        <f>E19</f>
        <v>105</v>
      </c>
      <c r="F28" s="120"/>
      <c r="G28" s="161"/>
      <c r="H28" s="13">
        <v>1</v>
      </c>
      <c r="I28" s="158">
        <f>J19</f>
        <v>0.34499999999999997</v>
      </c>
      <c r="J28" s="158"/>
      <c r="K28" s="158">
        <f>R18</f>
        <v>3.2857142857142855E-3</v>
      </c>
      <c r="L28" s="158"/>
      <c r="M28" s="158"/>
      <c r="N28" s="158"/>
      <c r="O28" s="158"/>
      <c r="P28" s="158" t="s">
        <v>46</v>
      </c>
      <c r="Q28" s="158"/>
      <c r="R28" s="159"/>
    </row>
    <row r="29" spans="1:18" x14ac:dyDescent="0.3">
      <c r="A29" s="24" t="s">
        <v>59</v>
      </c>
      <c r="B29" s="14" t="str">
        <f>B20</f>
        <v>Flakiness Gauge</v>
      </c>
      <c r="C29" s="160" t="s">
        <v>30</v>
      </c>
      <c r="D29" s="161"/>
      <c r="E29" s="160">
        <f>E21</f>
        <v>63</v>
      </c>
      <c r="F29" s="120"/>
      <c r="G29" s="161"/>
      <c r="H29" s="13">
        <v>1</v>
      </c>
      <c r="I29" s="158">
        <f>J21</f>
        <v>7.0000000000000001E-3</v>
      </c>
      <c r="J29" s="158"/>
      <c r="K29" s="158">
        <f>R20</f>
        <v>1.1111111111111112E-4</v>
      </c>
      <c r="L29" s="158"/>
      <c r="M29" s="158"/>
      <c r="N29" s="158"/>
      <c r="O29" s="158"/>
      <c r="P29" s="158" t="s">
        <v>46</v>
      </c>
      <c r="Q29" s="158"/>
      <c r="R29" s="159"/>
    </row>
    <row r="30" spans="1:18" ht="28.8" x14ac:dyDescent="0.3">
      <c r="A30" s="24" t="s">
        <v>60</v>
      </c>
      <c r="B30" s="14" t="str">
        <f>B22</f>
        <v>Elongation Gauge</v>
      </c>
      <c r="C30" s="160" t="s">
        <v>30</v>
      </c>
      <c r="D30" s="161"/>
      <c r="E30" s="160">
        <f>E23</f>
        <v>50</v>
      </c>
      <c r="F30" s="120"/>
      <c r="G30" s="161"/>
      <c r="H30" s="13">
        <v>1</v>
      </c>
      <c r="I30" s="158">
        <f>J23</f>
        <v>7.0000000000000001E-3</v>
      </c>
      <c r="J30" s="158"/>
      <c r="K30" s="158">
        <f>R22</f>
        <v>1.4000000000000001E-4</v>
      </c>
      <c r="L30" s="158"/>
      <c r="M30" s="158"/>
      <c r="N30" s="158"/>
      <c r="O30" s="158"/>
      <c r="P30" s="158" t="s">
        <v>46</v>
      </c>
      <c r="Q30" s="158"/>
      <c r="R30" s="159"/>
    </row>
    <row r="31" spans="1:18" ht="18.75" customHeight="1" x14ac:dyDescent="0.3">
      <c r="A31" s="162" t="s">
        <v>47</v>
      </c>
      <c r="B31" s="162"/>
      <c r="C31" s="163" t="s">
        <v>48</v>
      </c>
      <c r="D31" s="163"/>
      <c r="E31" s="163"/>
      <c r="F31" s="163"/>
      <c r="G31" s="163"/>
      <c r="H31" s="163"/>
      <c r="I31" s="163"/>
      <c r="J31" s="163"/>
      <c r="K31" s="163"/>
      <c r="L31" s="104"/>
      <c r="M31" s="104"/>
      <c r="N31" s="104"/>
      <c r="O31" s="104"/>
      <c r="P31" s="104"/>
      <c r="Q31" s="104"/>
      <c r="R31" s="104"/>
    </row>
    <row r="32" spans="1:18" x14ac:dyDescent="0.3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</row>
    <row r="33" spans="1:18" x14ac:dyDescent="0.3">
      <c r="A33" s="104"/>
      <c r="B33" s="104"/>
      <c r="C33" s="164">
        <f>SQRT(K26^2+K27^2+K28^2+K29^2+K30^2)</f>
        <v>3.4859123933385631E-2</v>
      </c>
      <c r="D33" s="164"/>
      <c r="E33" s="164"/>
      <c r="F33" s="164"/>
      <c r="G33" s="164"/>
      <c r="H33" s="164"/>
      <c r="I33" s="164"/>
      <c r="J33" s="164"/>
      <c r="K33" s="164"/>
      <c r="L33" s="104"/>
      <c r="M33" s="104"/>
      <c r="N33" s="104"/>
      <c r="O33" s="104"/>
      <c r="P33" s="104"/>
      <c r="Q33" s="104"/>
      <c r="R33" s="104"/>
    </row>
    <row r="34" spans="1:18" x14ac:dyDescent="0.3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</row>
    <row r="35" spans="1:18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">
      <c r="A36" s="15"/>
      <c r="B36" s="104" t="s">
        <v>49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</row>
    <row r="37" spans="1:18" x14ac:dyDescent="0.3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x14ac:dyDescent="0.3">
      <c r="A38" s="104"/>
      <c r="B38" s="104"/>
      <c r="C38" s="7"/>
      <c r="D38" s="104">
        <f>C33</f>
        <v>3.4859123933385631E-2</v>
      </c>
      <c r="E38" s="104"/>
      <c r="F38" s="104"/>
      <c r="G38" s="7" t="s">
        <v>50</v>
      </c>
      <c r="H38" s="7"/>
      <c r="I38" s="7">
        <f>C33*2</f>
        <v>6.9718247866771263E-2</v>
      </c>
      <c r="J38" s="7"/>
      <c r="K38" s="7"/>
      <c r="L38" s="104"/>
      <c r="M38" s="104"/>
      <c r="N38" s="104"/>
      <c r="O38" s="104"/>
      <c r="P38" s="104"/>
      <c r="Q38" s="104"/>
      <c r="R38" s="104"/>
    </row>
    <row r="39" spans="1:18" x14ac:dyDescent="0.3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</row>
    <row r="40" spans="1:18" x14ac:dyDescent="0.3">
      <c r="A40" s="164" t="s">
        <v>51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04"/>
      <c r="M40" s="104"/>
      <c r="N40" s="104"/>
      <c r="O40" s="104"/>
      <c r="P40" s="104"/>
      <c r="Q40" s="104"/>
      <c r="R40" s="104"/>
    </row>
    <row r="41" spans="1:18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">
      <c r="A42" s="104"/>
      <c r="B42" s="104"/>
      <c r="C42" s="7"/>
      <c r="D42" s="104">
        <f>I38</f>
        <v>6.9718247866771263E-2</v>
      </c>
      <c r="E42" s="104"/>
      <c r="F42" t="s">
        <v>52</v>
      </c>
      <c r="G42" s="36">
        <f>E14</f>
        <v>30.7</v>
      </c>
      <c r="H42" s="7"/>
      <c r="I42" s="36">
        <f>D42*G42</f>
        <v>2.1403502095098776</v>
      </c>
      <c r="J42" s="7"/>
      <c r="K42" s="7"/>
      <c r="L42" s="104"/>
      <c r="M42" s="104"/>
      <c r="N42" s="104"/>
      <c r="O42" s="104"/>
      <c r="P42" s="104"/>
      <c r="Q42" s="104"/>
      <c r="R42" s="104"/>
    </row>
    <row r="43" spans="1:18" x14ac:dyDescent="0.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</row>
    <row r="44" spans="1:18" x14ac:dyDescent="0.3">
      <c r="A44" s="165" t="s">
        <v>53</v>
      </c>
      <c r="B44" s="165"/>
      <c r="C44" s="40">
        <f>I42</f>
        <v>2.1403502095098776</v>
      </c>
      <c r="D44" s="26" t="s">
        <v>54</v>
      </c>
      <c r="F44" s="17"/>
      <c r="G44" s="17"/>
      <c r="H44" s="38">
        <f>E26</f>
        <v>30.7</v>
      </c>
      <c r="K44" s="15"/>
      <c r="L44" s="104"/>
      <c r="M44" s="104"/>
      <c r="N44" s="104"/>
      <c r="O44" s="104"/>
      <c r="P44" s="104"/>
      <c r="Q44" s="104"/>
      <c r="R44" s="104"/>
    </row>
    <row r="45" spans="1:18" x14ac:dyDescent="0.3">
      <c r="A45" s="17" t="s">
        <v>55</v>
      </c>
      <c r="B45" s="15"/>
      <c r="C45" s="29" t="s">
        <v>63</v>
      </c>
      <c r="D45" s="39">
        <f>C44</f>
        <v>2.1403502095098776</v>
      </c>
      <c r="E45" s="30" t="s">
        <v>64</v>
      </c>
      <c r="F45" s="37">
        <f>H44</f>
        <v>30.7</v>
      </c>
      <c r="G45" s="18" t="s">
        <v>68</v>
      </c>
      <c r="H45" s="17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x14ac:dyDescent="0.3">
      <c r="A46" s="15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5"/>
      <c r="Q46" s="15"/>
      <c r="R46" s="15"/>
    </row>
    <row r="47" spans="1:18" x14ac:dyDescent="0.3">
      <c r="A47" s="1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5"/>
      <c r="Q47" s="15"/>
      <c r="R47" s="15"/>
    </row>
    <row r="48" spans="1:18" x14ac:dyDescent="0.3">
      <c r="A48" s="1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15"/>
      <c r="Q48" s="15"/>
      <c r="R48" s="15"/>
    </row>
    <row r="49" spans="1:18" x14ac:dyDescent="0.3">
      <c r="A49" s="166" t="s">
        <v>57</v>
      </c>
      <c r="B49" s="166"/>
      <c r="C49" s="16"/>
      <c r="D49" s="104"/>
      <c r="E49" s="104"/>
      <c r="F49" s="104"/>
      <c r="G49" s="104"/>
      <c r="H49" s="104"/>
      <c r="I49" s="104"/>
      <c r="J49" s="104"/>
      <c r="K49" s="104"/>
      <c r="L49" s="166" t="s">
        <v>58</v>
      </c>
      <c r="M49" s="166"/>
      <c r="N49" s="166"/>
      <c r="O49" s="166"/>
      <c r="P49" s="166"/>
      <c r="Q49" s="166"/>
      <c r="R49" s="166"/>
    </row>
  </sheetData>
  <mergeCells count="150">
    <mergeCell ref="A43:R43"/>
    <mergeCell ref="A44:B44"/>
    <mergeCell ref="L44:R44"/>
    <mergeCell ref="A49:B49"/>
    <mergeCell ref="D49:K49"/>
    <mergeCell ref="L49:R49"/>
    <mergeCell ref="A39:R39"/>
    <mergeCell ref="A40:K40"/>
    <mergeCell ref="L40:R40"/>
    <mergeCell ref="A42:B42"/>
    <mergeCell ref="D42:E42"/>
    <mergeCell ref="L42:R42"/>
    <mergeCell ref="A34:R34"/>
    <mergeCell ref="B36:K36"/>
    <mergeCell ref="L36:R36"/>
    <mergeCell ref="A37:R37"/>
    <mergeCell ref="A38:B38"/>
    <mergeCell ref="D38:F38"/>
    <mergeCell ref="L38:R38"/>
    <mergeCell ref="A31:B31"/>
    <mergeCell ref="C31:K31"/>
    <mergeCell ref="L31:R31"/>
    <mergeCell ref="A32:R32"/>
    <mergeCell ref="A33:B33"/>
    <mergeCell ref="C33:K33"/>
    <mergeCell ref="L33:R33"/>
    <mergeCell ref="C29:D29"/>
    <mergeCell ref="E29:G29"/>
    <mergeCell ref="I29:J29"/>
    <mergeCell ref="K29:O29"/>
    <mergeCell ref="P29:R29"/>
    <mergeCell ref="C30:D30"/>
    <mergeCell ref="E30:G30"/>
    <mergeCell ref="I30:J30"/>
    <mergeCell ref="K30:O30"/>
    <mergeCell ref="P30:R30"/>
    <mergeCell ref="C27:D27"/>
    <mergeCell ref="E27:G27"/>
    <mergeCell ref="I27:J27"/>
    <mergeCell ref="K27:O27"/>
    <mergeCell ref="P27:R27"/>
    <mergeCell ref="C28:D28"/>
    <mergeCell ref="E28:G28"/>
    <mergeCell ref="I28:J28"/>
    <mergeCell ref="K28:O28"/>
    <mergeCell ref="P28:R28"/>
    <mergeCell ref="A24:A25"/>
    <mergeCell ref="B24:B25"/>
    <mergeCell ref="C24:D25"/>
    <mergeCell ref="E24:G25"/>
    <mergeCell ref="H24:H25"/>
    <mergeCell ref="I24:J25"/>
    <mergeCell ref="K24:O25"/>
    <mergeCell ref="P24:R25"/>
    <mergeCell ref="C26:D26"/>
    <mergeCell ref="E26:G26"/>
    <mergeCell ref="I26:J26"/>
    <mergeCell ref="K26:O26"/>
    <mergeCell ref="P26:R26"/>
    <mergeCell ref="H19:I19"/>
    <mergeCell ref="J19:K19"/>
    <mergeCell ref="A22:A23"/>
    <mergeCell ref="B22:B23"/>
    <mergeCell ref="C22:D23"/>
    <mergeCell ref="E22:G22"/>
    <mergeCell ref="H22:I22"/>
    <mergeCell ref="L22:N23"/>
    <mergeCell ref="R22:R23"/>
    <mergeCell ref="E23:G23"/>
    <mergeCell ref="H23:I23"/>
    <mergeCell ref="J23:K23"/>
    <mergeCell ref="J22:K22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</mergeCells>
  <pageMargins left="0.11811023622047245" right="0.11811023622047245" top="0.98425196850393704" bottom="0.74803149606299213" header="0.31496062992125984" footer="0.31496062992125984"/>
  <pageSetup scale="8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D2090-4D3E-48E9-B56C-67DADFD02C84}">
  <dimension ref="A1:R49"/>
  <sheetViews>
    <sheetView view="pageBreakPreview" zoomScale="80" zoomScaleNormal="100" zoomScaleSheetLayoutView="80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6.6640625" customWidth="1"/>
    <col min="4" max="4" width="5.6640625" customWidth="1"/>
    <col min="5" max="5" width="2.88671875" customWidth="1"/>
    <col min="6" max="6" width="5.88671875" customWidth="1"/>
    <col min="7" max="7" width="8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80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81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1.8051999999999994E-3</v>
      </c>
      <c r="O7" s="3"/>
      <c r="P7" s="2">
        <f>SQRT(N7)</f>
        <v>4.2487645263064408E-2</v>
      </c>
      <c r="Q7" s="3"/>
      <c r="R7" s="101">
        <f>P7/P8</f>
        <v>2.1243822631532204E-2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206">
        <v>0.21</v>
      </c>
      <c r="F9" s="206"/>
      <c r="G9" s="206"/>
      <c r="H9" s="13">
        <f>E14-E9</f>
        <v>-3.639999999999996E-2</v>
      </c>
      <c r="I9" s="4">
        <f t="shared" ref="I9:I13" si="0">H9*H9</f>
        <v>1.3249599999999972E-3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206">
        <v>0.17</v>
      </c>
      <c r="F10" s="206"/>
      <c r="G10" s="206"/>
      <c r="H10" s="13">
        <f>E14-E10</f>
        <v>3.6000000000000199E-3</v>
      </c>
      <c r="I10" s="6">
        <f t="shared" si="0"/>
        <v>1.2960000000000144E-5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206">
        <v>0.17100000000000001</v>
      </c>
      <c r="F11" s="206"/>
      <c r="G11" s="206"/>
      <c r="H11" s="13">
        <f>E14-E11</f>
        <v>2.600000000000019E-3</v>
      </c>
      <c r="I11" s="6">
        <f t="shared" si="0"/>
        <v>6.7600000000000988E-6</v>
      </c>
      <c r="J11" s="103"/>
      <c r="K11" s="104"/>
      <c r="L11" s="7"/>
      <c r="M11" s="106">
        <f>R7</f>
        <v>2.1243822631532204E-2</v>
      </c>
      <c r="N11" s="106"/>
      <c r="O11" s="106"/>
      <c r="P11" s="106"/>
      <c r="Q11" s="7"/>
      <c r="R11" s="23">
        <f>M11</f>
        <v>2.1243822631532204E-2</v>
      </c>
    </row>
    <row r="12" spans="1:18" x14ac:dyDescent="0.3">
      <c r="A12" s="110"/>
      <c r="B12" s="103"/>
      <c r="C12" s="115"/>
      <c r="D12" s="116"/>
      <c r="E12" s="206">
        <v>0.157</v>
      </c>
      <c r="F12" s="206"/>
      <c r="G12" s="206"/>
      <c r="H12" s="13">
        <f>E14-E12</f>
        <v>1.6600000000000031E-2</v>
      </c>
      <c r="I12" s="6">
        <f t="shared" si="0"/>
        <v>2.7556000000000103E-4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206">
        <v>0.16</v>
      </c>
      <c r="F13" s="206"/>
      <c r="G13" s="206"/>
      <c r="H13" s="13">
        <f>(E13-E14)</f>
        <v>-1.3600000000000029E-2</v>
      </c>
      <c r="I13" s="8">
        <f t="shared" si="0"/>
        <v>1.8496000000000078E-4</v>
      </c>
      <c r="J13" s="105"/>
      <c r="K13" s="106"/>
      <c r="L13" s="9"/>
      <c r="M13" s="106">
        <f>R11/R12</f>
        <v>9.5008151303811288E-3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200">
        <f>AVERAGE(E9:E13)</f>
        <v>0.17360000000000003</v>
      </c>
      <c r="F14" s="201"/>
      <c r="G14" s="202"/>
      <c r="H14" s="112" t="s">
        <v>24</v>
      </c>
      <c r="I14" s="138">
        <f>I9+I10+I11+I12+I13</f>
        <v>1.8051999999999994E-3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9.5008151303811288E-3</v>
      </c>
      <c r="Q14" s="5"/>
      <c r="R14" s="121">
        <f>P14/P15</f>
        <v>5.4728197755651652E-2</v>
      </c>
    </row>
    <row r="15" spans="1:18" x14ac:dyDescent="0.3">
      <c r="A15" s="111"/>
      <c r="B15" s="106"/>
      <c r="C15" s="130"/>
      <c r="D15" s="131"/>
      <c r="E15" s="203"/>
      <c r="F15" s="204"/>
      <c r="G15" s="205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0.17360000000000003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5.0000000000000002E-5</v>
      </c>
    </row>
    <row r="17" spans="1:18" x14ac:dyDescent="0.3">
      <c r="A17" s="123"/>
      <c r="B17" s="124"/>
      <c r="C17" s="105"/>
      <c r="D17" s="126"/>
      <c r="E17" s="105">
        <v>5000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69</v>
      </c>
      <c r="C18" s="112" t="s">
        <v>30</v>
      </c>
      <c r="D18" s="125"/>
      <c r="E18" s="112" t="s">
        <v>79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3.2857142857142855E-3</v>
      </c>
    </row>
    <row r="19" spans="1:18" x14ac:dyDescent="0.3">
      <c r="A19" s="123"/>
      <c r="B19" s="124"/>
      <c r="C19" s="105"/>
      <c r="D19" s="126"/>
      <c r="E19" s="105">
        <v>105</v>
      </c>
      <c r="F19" s="106"/>
      <c r="G19" s="126"/>
      <c r="H19" s="171">
        <v>0.69</v>
      </c>
      <c r="I19" s="173"/>
      <c r="J19" s="105">
        <f>H19/2</f>
        <v>0.34499999999999997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5.6" x14ac:dyDescent="0.3">
      <c r="A20" s="123" t="s">
        <v>59</v>
      </c>
      <c r="B20" s="124" t="s">
        <v>77</v>
      </c>
      <c r="C20" s="112" t="s">
        <v>30</v>
      </c>
      <c r="D20" s="125"/>
      <c r="E20" s="112" t="s">
        <v>78</v>
      </c>
      <c r="F20" s="119"/>
      <c r="G20" s="125"/>
      <c r="H20" s="127" t="s">
        <v>32</v>
      </c>
      <c r="I20" s="12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3.4736842105263159E-4</v>
      </c>
    </row>
    <row r="21" spans="1:18" x14ac:dyDescent="0.3">
      <c r="A21" s="123"/>
      <c r="B21" s="124"/>
      <c r="C21" s="105"/>
      <c r="D21" s="126"/>
      <c r="E21" s="105">
        <v>4.75</v>
      </c>
      <c r="F21" s="106"/>
      <c r="G21" s="126"/>
      <c r="H21" s="105">
        <v>3.3E-3</v>
      </c>
      <c r="I21" s="126"/>
      <c r="J21" s="105">
        <f>H21/2</f>
        <v>1.65E-3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5.6" x14ac:dyDescent="0.3">
      <c r="A22" s="123" t="s">
        <v>60</v>
      </c>
      <c r="B22" s="124" t="s">
        <v>77</v>
      </c>
      <c r="C22" s="112" t="s">
        <v>30</v>
      </c>
      <c r="D22" s="125"/>
      <c r="E22" s="112" t="s">
        <v>82</v>
      </c>
      <c r="F22" s="119"/>
      <c r="G22" s="125"/>
      <c r="H22" s="127" t="s">
        <v>32</v>
      </c>
      <c r="I22" s="12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5.4999999999999999E-6</v>
      </c>
    </row>
    <row r="23" spans="1:18" ht="15" thickBot="1" x14ac:dyDescent="0.35">
      <c r="A23" s="123"/>
      <c r="B23" s="124"/>
      <c r="C23" s="105"/>
      <c r="D23" s="126"/>
      <c r="E23" s="105">
        <v>300</v>
      </c>
      <c r="F23" s="106"/>
      <c r="G23" s="126"/>
      <c r="H23" s="105">
        <v>3.3E-3</v>
      </c>
      <c r="I23" s="126"/>
      <c r="J23" s="105">
        <f>H23/2</f>
        <v>1.65E-3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27.75" customHeight="1" x14ac:dyDescent="0.3">
      <c r="A24" s="150" t="s">
        <v>37</v>
      </c>
      <c r="B24" s="151" t="s">
        <v>8</v>
      </c>
      <c r="C24" s="152" t="s">
        <v>38</v>
      </c>
      <c r="D24" s="153"/>
      <c r="E24" s="152" t="s">
        <v>39</v>
      </c>
      <c r="F24" s="154"/>
      <c r="G24" s="153"/>
      <c r="H24" s="155" t="s">
        <v>40</v>
      </c>
      <c r="I24" s="155" t="s">
        <v>41</v>
      </c>
      <c r="J24" s="155"/>
      <c r="K24" s="155" t="s">
        <v>42</v>
      </c>
      <c r="L24" s="155"/>
      <c r="M24" s="155"/>
      <c r="N24" s="155"/>
      <c r="O24" s="155"/>
      <c r="P24" s="156" t="s">
        <v>43</v>
      </c>
      <c r="Q24" s="156"/>
      <c r="R24" s="157"/>
    </row>
    <row r="25" spans="1:18" ht="28.5" customHeight="1" x14ac:dyDescent="0.3">
      <c r="A25" s="146"/>
      <c r="B25" s="142"/>
      <c r="C25" s="105"/>
      <c r="D25" s="126"/>
      <c r="E25" s="105"/>
      <c r="F25" s="106"/>
      <c r="G25" s="126"/>
      <c r="H25" s="124"/>
      <c r="I25" s="124"/>
      <c r="J25" s="124"/>
      <c r="K25" s="124"/>
      <c r="L25" s="124"/>
      <c r="M25" s="124"/>
      <c r="N25" s="124"/>
      <c r="O25" s="124"/>
      <c r="P25" s="158"/>
      <c r="Q25" s="158"/>
      <c r="R25" s="159"/>
    </row>
    <row r="26" spans="1:18" ht="15.6" x14ac:dyDescent="0.3">
      <c r="A26" s="24" t="s">
        <v>44</v>
      </c>
      <c r="B26" s="13" t="s">
        <v>11</v>
      </c>
      <c r="C26" s="160" t="s">
        <v>27</v>
      </c>
      <c r="D26" s="161"/>
      <c r="E26" s="197">
        <f>E14</f>
        <v>0.17360000000000003</v>
      </c>
      <c r="F26" s="198"/>
      <c r="G26" s="199"/>
      <c r="H26" s="13">
        <v>1</v>
      </c>
      <c r="I26" s="158">
        <f>M13</f>
        <v>9.5008151303811288E-3</v>
      </c>
      <c r="J26" s="158"/>
      <c r="K26" s="158">
        <f>R14</f>
        <v>5.4728197755651652E-2</v>
      </c>
      <c r="L26" s="158"/>
      <c r="M26" s="158"/>
      <c r="N26" s="158"/>
      <c r="O26" s="158"/>
      <c r="P26" s="158" t="s">
        <v>45</v>
      </c>
      <c r="Q26" s="158"/>
      <c r="R26" s="159"/>
    </row>
    <row r="27" spans="1:18" ht="28.8" x14ac:dyDescent="0.3">
      <c r="A27" s="24" t="s">
        <v>28</v>
      </c>
      <c r="B27" s="14" t="str">
        <f>B16</f>
        <v>Weighing Balance</v>
      </c>
      <c r="C27" s="160" t="s">
        <v>30</v>
      </c>
      <c r="D27" s="161"/>
      <c r="E27" s="160">
        <f>E17</f>
        <v>5000</v>
      </c>
      <c r="F27" s="120"/>
      <c r="G27" s="161"/>
      <c r="H27" s="13">
        <v>1</v>
      </c>
      <c r="I27" s="158">
        <f>J17</f>
        <v>0.25</v>
      </c>
      <c r="J27" s="158"/>
      <c r="K27" s="158">
        <f>R16</f>
        <v>5.0000000000000002E-5</v>
      </c>
      <c r="L27" s="158"/>
      <c r="M27" s="158"/>
      <c r="N27" s="158"/>
      <c r="O27" s="158"/>
      <c r="P27" s="158" t="s">
        <v>46</v>
      </c>
      <c r="Q27" s="158"/>
      <c r="R27" s="159"/>
    </row>
    <row r="28" spans="1:18" x14ac:dyDescent="0.3">
      <c r="A28" s="24" t="s">
        <v>36</v>
      </c>
      <c r="B28" s="14" t="str">
        <f>B18</f>
        <v>Hot Air Oven</v>
      </c>
      <c r="C28" s="160" t="s">
        <v>30</v>
      </c>
      <c r="D28" s="161"/>
      <c r="E28" s="160">
        <f>E19</f>
        <v>105</v>
      </c>
      <c r="F28" s="120"/>
      <c r="G28" s="161"/>
      <c r="H28" s="13">
        <v>1</v>
      </c>
      <c r="I28" s="158">
        <f>J19</f>
        <v>0.34499999999999997</v>
      </c>
      <c r="J28" s="158"/>
      <c r="K28" s="158">
        <f>R18</f>
        <v>3.2857142857142855E-3</v>
      </c>
      <c r="L28" s="158"/>
      <c r="M28" s="158"/>
      <c r="N28" s="158"/>
      <c r="O28" s="158"/>
      <c r="P28" s="158" t="s">
        <v>46</v>
      </c>
      <c r="Q28" s="158"/>
      <c r="R28" s="159"/>
    </row>
    <row r="29" spans="1:18" x14ac:dyDescent="0.3">
      <c r="A29" s="24" t="s">
        <v>59</v>
      </c>
      <c r="B29" s="14" t="str">
        <f>B20</f>
        <v>Test Sieve</v>
      </c>
      <c r="C29" s="160" t="s">
        <v>30</v>
      </c>
      <c r="D29" s="161"/>
      <c r="E29" s="160">
        <f>E21</f>
        <v>4.75</v>
      </c>
      <c r="F29" s="120"/>
      <c r="G29" s="161"/>
      <c r="H29" s="13">
        <v>1</v>
      </c>
      <c r="I29" s="158">
        <f>J21</f>
        <v>1.65E-3</v>
      </c>
      <c r="J29" s="158"/>
      <c r="K29" s="158">
        <f>R20</f>
        <v>3.4736842105263159E-4</v>
      </c>
      <c r="L29" s="158"/>
      <c r="M29" s="158"/>
      <c r="N29" s="158"/>
      <c r="O29" s="158"/>
      <c r="P29" s="158" t="s">
        <v>46</v>
      </c>
      <c r="Q29" s="158"/>
      <c r="R29" s="159"/>
    </row>
    <row r="30" spans="1:18" x14ac:dyDescent="0.3">
      <c r="A30" s="24" t="s">
        <v>59</v>
      </c>
      <c r="B30" s="14" t="str">
        <f>B22</f>
        <v>Test Sieve</v>
      </c>
      <c r="C30" s="160" t="s">
        <v>30</v>
      </c>
      <c r="D30" s="161"/>
      <c r="E30" s="160">
        <f>E23</f>
        <v>300</v>
      </c>
      <c r="F30" s="120"/>
      <c r="G30" s="161"/>
      <c r="H30" s="13">
        <v>1</v>
      </c>
      <c r="I30" s="158">
        <f>J23</f>
        <v>1.65E-3</v>
      </c>
      <c r="J30" s="158"/>
      <c r="K30" s="158">
        <f>R22</f>
        <v>5.4999999999999999E-6</v>
      </c>
      <c r="L30" s="158"/>
      <c r="M30" s="158"/>
      <c r="N30" s="158"/>
      <c r="O30" s="158"/>
      <c r="P30" s="158" t="s">
        <v>46</v>
      </c>
      <c r="Q30" s="158"/>
      <c r="R30" s="159"/>
    </row>
    <row r="31" spans="1:18" ht="18.75" customHeight="1" x14ac:dyDescent="0.3">
      <c r="A31" s="162" t="s">
        <v>47</v>
      </c>
      <c r="B31" s="162"/>
      <c r="C31" s="163" t="s">
        <v>48</v>
      </c>
      <c r="D31" s="163"/>
      <c r="E31" s="163"/>
      <c r="F31" s="163"/>
      <c r="G31" s="163"/>
      <c r="H31" s="163"/>
      <c r="I31" s="163"/>
      <c r="J31" s="163"/>
      <c r="K31" s="163"/>
      <c r="L31" s="104"/>
      <c r="M31" s="104"/>
      <c r="N31" s="104"/>
      <c r="O31" s="104"/>
      <c r="P31" s="104"/>
      <c r="Q31" s="104"/>
      <c r="R31" s="104"/>
    </row>
    <row r="32" spans="1:18" x14ac:dyDescent="0.3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</row>
    <row r="33" spans="1:18" x14ac:dyDescent="0.3">
      <c r="A33" s="104"/>
      <c r="B33" s="104"/>
      <c r="C33" s="164">
        <f>SQRT(K26^2+K27^2+K28^2+K29^2+K30^2)</f>
        <v>5.4827864658574893E-2</v>
      </c>
      <c r="D33" s="164"/>
      <c r="E33" s="164"/>
      <c r="F33" s="164"/>
      <c r="G33" s="164"/>
      <c r="H33" s="164"/>
      <c r="I33" s="164"/>
      <c r="J33" s="164"/>
      <c r="K33" s="164"/>
      <c r="L33" s="104"/>
      <c r="M33" s="104"/>
      <c r="N33" s="104"/>
      <c r="O33" s="104"/>
      <c r="P33" s="104"/>
      <c r="Q33" s="104"/>
      <c r="R33" s="104"/>
    </row>
    <row r="34" spans="1:18" x14ac:dyDescent="0.3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</row>
    <row r="35" spans="1:18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">
      <c r="A36" s="15"/>
      <c r="B36" s="104" t="s">
        <v>49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</row>
    <row r="37" spans="1:18" x14ac:dyDescent="0.3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x14ac:dyDescent="0.3">
      <c r="A38" s="104"/>
      <c r="B38" s="104"/>
      <c r="C38" s="7"/>
      <c r="D38" s="104">
        <f>C33</f>
        <v>5.4827864658574893E-2</v>
      </c>
      <c r="E38" s="104"/>
      <c r="F38" s="104"/>
      <c r="G38" s="7" t="s">
        <v>50</v>
      </c>
      <c r="H38" s="7"/>
      <c r="I38" s="7">
        <f>C33*2</f>
        <v>0.10965572931714979</v>
      </c>
      <c r="J38" s="7"/>
      <c r="K38" s="7"/>
      <c r="L38" s="104"/>
      <c r="M38" s="104"/>
      <c r="N38" s="104"/>
      <c r="O38" s="104"/>
      <c r="P38" s="104"/>
      <c r="Q38" s="104"/>
      <c r="R38" s="104"/>
    </row>
    <row r="39" spans="1:18" x14ac:dyDescent="0.3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</row>
    <row r="40" spans="1:18" x14ac:dyDescent="0.3">
      <c r="A40" s="164" t="s">
        <v>51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04"/>
      <c r="M40" s="104"/>
      <c r="N40" s="104"/>
      <c r="O40" s="104"/>
      <c r="P40" s="104"/>
      <c r="Q40" s="104"/>
      <c r="R40" s="104"/>
    </row>
    <row r="41" spans="1:18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">
      <c r="A42" s="104"/>
      <c r="B42" s="104"/>
      <c r="C42" s="7"/>
      <c r="D42" s="104">
        <f>I38</f>
        <v>0.10965572931714979</v>
      </c>
      <c r="E42" s="104"/>
      <c r="F42" t="s">
        <v>52</v>
      </c>
      <c r="G42" s="32">
        <f>E14</f>
        <v>0.17360000000000003</v>
      </c>
      <c r="H42" s="7"/>
      <c r="I42" s="32">
        <f>D42*G42</f>
        <v>1.9036234609457206E-2</v>
      </c>
      <c r="J42" s="7"/>
      <c r="K42" s="7"/>
      <c r="L42" s="104"/>
      <c r="M42" s="104"/>
      <c r="N42" s="104"/>
      <c r="O42" s="104"/>
      <c r="P42" s="104"/>
      <c r="Q42" s="104"/>
      <c r="R42" s="104"/>
    </row>
    <row r="43" spans="1:18" x14ac:dyDescent="0.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</row>
    <row r="44" spans="1:18" x14ac:dyDescent="0.3">
      <c r="A44" s="165" t="s">
        <v>53</v>
      </c>
      <c r="B44" s="165"/>
      <c r="C44" s="41">
        <f>I42</f>
        <v>1.9036234609457206E-2</v>
      </c>
      <c r="D44" s="26" t="s">
        <v>54</v>
      </c>
      <c r="F44" s="17"/>
      <c r="G44" s="17"/>
      <c r="H44" s="56">
        <f>E26</f>
        <v>0.17360000000000003</v>
      </c>
      <c r="K44" s="15"/>
      <c r="L44" s="104"/>
      <c r="M44" s="104"/>
      <c r="N44" s="104"/>
      <c r="O44" s="104"/>
      <c r="P44" s="104"/>
      <c r="Q44" s="104"/>
      <c r="R44" s="104"/>
    </row>
    <row r="45" spans="1:18" x14ac:dyDescent="0.3">
      <c r="A45" s="17" t="s">
        <v>55</v>
      </c>
      <c r="B45" s="15"/>
      <c r="C45" s="29" t="s">
        <v>63</v>
      </c>
      <c r="D45" s="33">
        <f>C44</f>
        <v>1.9036234609457206E-2</v>
      </c>
      <c r="E45" s="30" t="s">
        <v>64</v>
      </c>
      <c r="F45" s="35">
        <f>H44</f>
        <v>0.17360000000000003</v>
      </c>
      <c r="G45" s="18" t="s">
        <v>68</v>
      </c>
      <c r="H45" s="17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x14ac:dyDescent="0.3">
      <c r="A46" s="15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5"/>
      <c r="Q46" s="15"/>
      <c r="R46" s="15"/>
    </row>
    <row r="47" spans="1:18" x14ac:dyDescent="0.3">
      <c r="A47" s="1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5"/>
      <c r="Q47" s="15"/>
      <c r="R47" s="15"/>
    </row>
    <row r="48" spans="1:18" x14ac:dyDescent="0.3">
      <c r="A48" s="1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15"/>
      <c r="Q48" s="15"/>
      <c r="R48" s="15"/>
    </row>
    <row r="49" spans="1:18" x14ac:dyDescent="0.3">
      <c r="A49" s="166" t="s">
        <v>57</v>
      </c>
      <c r="B49" s="166"/>
      <c r="C49" s="16"/>
      <c r="D49" s="104"/>
      <c r="E49" s="104"/>
      <c r="F49" s="104"/>
      <c r="G49" s="104"/>
      <c r="H49" s="104"/>
      <c r="I49" s="104"/>
      <c r="J49" s="104"/>
      <c r="K49" s="104"/>
      <c r="L49" s="166" t="s">
        <v>58</v>
      </c>
      <c r="M49" s="166"/>
      <c r="N49" s="166"/>
      <c r="O49" s="166"/>
      <c r="P49" s="166"/>
      <c r="Q49" s="166"/>
      <c r="R49" s="166"/>
    </row>
  </sheetData>
  <mergeCells count="150"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A24:A25"/>
    <mergeCell ref="B24:B25"/>
    <mergeCell ref="C24:D25"/>
    <mergeCell ref="E24:G25"/>
    <mergeCell ref="H24:H25"/>
    <mergeCell ref="R16:R17"/>
    <mergeCell ref="E17:G17"/>
    <mergeCell ref="H17:I17"/>
    <mergeCell ref="J17:K17"/>
    <mergeCell ref="A22:A23"/>
    <mergeCell ref="B22:B23"/>
    <mergeCell ref="C22:D23"/>
    <mergeCell ref="E22:G22"/>
    <mergeCell ref="H22:I22"/>
    <mergeCell ref="J22:K22"/>
    <mergeCell ref="A20:A21"/>
    <mergeCell ref="B20:B21"/>
    <mergeCell ref="C20:D21"/>
    <mergeCell ref="E20:G20"/>
    <mergeCell ref="H20:I20"/>
    <mergeCell ref="J20:K20"/>
    <mergeCell ref="L20:N21"/>
    <mergeCell ref="R20:R21"/>
    <mergeCell ref="E21:G21"/>
    <mergeCell ref="C30:D30"/>
    <mergeCell ref="E30:G30"/>
    <mergeCell ref="I30:J30"/>
    <mergeCell ref="K30:O30"/>
    <mergeCell ref="P30:R30"/>
    <mergeCell ref="I24:J25"/>
    <mergeCell ref="K24:O25"/>
    <mergeCell ref="P24:R25"/>
    <mergeCell ref="C26:D26"/>
    <mergeCell ref="E26:G26"/>
    <mergeCell ref="I26:J26"/>
    <mergeCell ref="K26:O26"/>
    <mergeCell ref="P26:R26"/>
    <mergeCell ref="C29:D29"/>
    <mergeCell ref="E29:G29"/>
    <mergeCell ref="I29:J29"/>
    <mergeCell ref="K29:O29"/>
    <mergeCell ref="P29:R29"/>
    <mergeCell ref="A49:B49"/>
    <mergeCell ref="D49:K49"/>
    <mergeCell ref="L49:R49"/>
    <mergeCell ref="A39:R39"/>
    <mergeCell ref="A40:K40"/>
    <mergeCell ref="L40:R40"/>
    <mergeCell ref="A42:B42"/>
    <mergeCell ref="D42:E42"/>
    <mergeCell ref="L42:R42"/>
    <mergeCell ref="A18:A19"/>
    <mergeCell ref="B18:B19"/>
    <mergeCell ref="C18:D19"/>
    <mergeCell ref="E18:G18"/>
    <mergeCell ref="H18:I18"/>
    <mergeCell ref="J18:K18"/>
    <mergeCell ref="A43:R43"/>
    <mergeCell ref="A44:B44"/>
    <mergeCell ref="L44:R44"/>
    <mergeCell ref="A34:R34"/>
    <mergeCell ref="B36:K36"/>
    <mergeCell ref="L36:R36"/>
    <mergeCell ref="A37:R37"/>
    <mergeCell ref="A38:B38"/>
    <mergeCell ref="D38:F38"/>
    <mergeCell ref="L38:R38"/>
    <mergeCell ref="A31:B31"/>
    <mergeCell ref="C31:K31"/>
    <mergeCell ref="L31:R31"/>
    <mergeCell ref="A32:R32"/>
    <mergeCell ref="A33:B33"/>
    <mergeCell ref="C33:K33"/>
    <mergeCell ref="L33:R33"/>
    <mergeCell ref="C27:D27"/>
    <mergeCell ref="L18:N19"/>
    <mergeCell ref="R18:R19"/>
    <mergeCell ref="E19:G19"/>
    <mergeCell ref="H19:I19"/>
    <mergeCell ref="J19:K19"/>
    <mergeCell ref="C28:D28"/>
    <mergeCell ref="E28:G28"/>
    <mergeCell ref="I28:J28"/>
    <mergeCell ref="K28:O28"/>
    <mergeCell ref="P28:R28"/>
    <mergeCell ref="E27:G27"/>
    <mergeCell ref="I27:J27"/>
    <mergeCell ref="K27:O27"/>
    <mergeCell ref="P27:R27"/>
    <mergeCell ref="L22:N23"/>
    <mergeCell ref="R22:R23"/>
    <mergeCell ref="E23:G23"/>
    <mergeCell ref="H23:I23"/>
    <mergeCell ref="J23:K23"/>
    <mergeCell ref="H21:I21"/>
    <mergeCell ref="J21:K21"/>
  </mergeCells>
  <pageMargins left="0.11811023622047245" right="0.11811023622047245" top="0.98425196850393704" bottom="0.74803149606299213" header="0.31496062992125984" footer="0.31496062992125984"/>
  <pageSetup scale="8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297A-0ADB-4D4B-84DB-3D0785FDB0CF}">
  <dimension ref="A1:R49"/>
  <sheetViews>
    <sheetView view="pageBreakPreview" zoomScaleNormal="100" zoomScaleSheetLayoutView="100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4.6640625" customWidth="1"/>
    <col min="5" max="5" width="2.88671875" customWidth="1"/>
    <col min="6" max="6" width="5.5546875" bestFit="1" customWidth="1"/>
    <col min="7" max="7" width="10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107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83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2.1171999999999992E-3</v>
      </c>
      <c r="O7" s="3"/>
      <c r="P7" s="2">
        <f>SQRT(N7)</f>
        <v>4.6013041629520635E-2</v>
      </c>
      <c r="Q7" s="3"/>
      <c r="R7" s="101">
        <f>P7/P8</f>
        <v>2.3006520814760317E-2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206">
        <v>0.34799999999999998</v>
      </c>
      <c r="F9" s="206"/>
      <c r="G9" s="206"/>
      <c r="H9" s="13">
        <f>E14-E9</f>
        <v>-4.0399999999999991E-2</v>
      </c>
      <c r="I9" s="4">
        <f t="shared" ref="I9:I13" si="0">H9*H9</f>
        <v>1.6321599999999993E-3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206">
        <v>0.30199999999999999</v>
      </c>
      <c r="F10" s="206"/>
      <c r="G10" s="206"/>
      <c r="H10" s="13">
        <f>E14-E10</f>
        <v>5.5999999999999939E-3</v>
      </c>
      <c r="I10" s="6">
        <f t="shared" si="0"/>
        <v>3.135999999999993E-5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206">
        <v>0.30099999999999999</v>
      </c>
      <c r="F11" s="206"/>
      <c r="G11" s="206"/>
      <c r="H11" s="13">
        <f>E14-E11</f>
        <v>6.5999999999999948E-3</v>
      </c>
      <c r="I11" s="6">
        <f t="shared" si="0"/>
        <v>4.3559999999999929E-5</v>
      </c>
      <c r="J11" s="103"/>
      <c r="K11" s="104"/>
      <c r="L11" s="7"/>
      <c r="M11" s="106">
        <f>R7</f>
        <v>2.3006520814760317E-2</v>
      </c>
      <c r="N11" s="106"/>
      <c r="O11" s="106"/>
      <c r="P11" s="106"/>
      <c r="Q11" s="7"/>
      <c r="R11" s="23">
        <f>M11</f>
        <v>2.3006520814760317E-2</v>
      </c>
    </row>
    <row r="12" spans="1:18" x14ac:dyDescent="0.3">
      <c r="A12" s="110"/>
      <c r="B12" s="103"/>
      <c r="C12" s="115"/>
      <c r="D12" s="116"/>
      <c r="E12" s="206">
        <v>0.29599999999999999</v>
      </c>
      <c r="F12" s="206"/>
      <c r="G12" s="206"/>
      <c r="H12" s="13">
        <f>E14-E12</f>
        <v>1.1599999999999999E-2</v>
      </c>
      <c r="I12" s="6">
        <f t="shared" si="0"/>
        <v>1.3455999999999999E-4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206">
        <v>0.29099999999999998</v>
      </c>
      <c r="F13" s="206"/>
      <c r="G13" s="206"/>
      <c r="H13" s="13">
        <f>(E13-E14)</f>
        <v>-1.6600000000000004E-2</v>
      </c>
      <c r="I13" s="8">
        <f t="shared" si="0"/>
        <v>2.7556000000000011E-4</v>
      </c>
      <c r="J13" s="105"/>
      <c r="K13" s="106"/>
      <c r="L13" s="9"/>
      <c r="M13" s="106">
        <f>R11/R12</f>
        <v>1.0289141688175454E-2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200">
        <f>AVERAGE(E9:E13)</f>
        <v>0.30759999999999998</v>
      </c>
      <c r="F14" s="201"/>
      <c r="G14" s="202"/>
      <c r="H14" s="112" t="s">
        <v>24</v>
      </c>
      <c r="I14" s="138">
        <f>I9+I10+I11+I12+I13</f>
        <v>2.1171999999999992E-3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1.0289141688175454E-2</v>
      </c>
      <c r="Q14" s="5"/>
      <c r="R14" s="121">
        <f>P14/P15</f>
        <v>3.3449745410193285E-2</v>
      </c>
    </row>
    <row r="15" spans="1:18" x14ac:dyDescent="0.3">
      <c r="A15" s="111"/>
      <c r="B15" s="106"/>
      <c r="C15" s="130"/>
      <c r="D15" s="131"/>
      <c r="E15" s="203"/>
      <c r="F15" s="204"/>
      <c r="G15" s="205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0.30759999999999998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31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5.0000000000000002E-5</v>
      </c>
    </row>
    <row r="17" spans="1:18" x14ac:dyDescent="0.3">
      <c r="A17" s="123"/>
      <c r="B17" s="124"/>
      <c r="C17" s="105"/>
      <c r="D17" s="126"/>
      <c r="E17" s="105">
        <v>5000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1.3983050847457628E-3</v>
      </c>
    </row>
    <row r="19" spans="1:18" x14ac:dyDescent="0.3">
      <c r="A19" s="123"/>
      <c r="B19" s="124"/>
      <c r="C19" s="105"/>
      <c r="D19" s="126"/>
      <c r="E19" s="105">
        <v>1.18</v>
      </c>
      <c r="F19" s="106"/>
      <c r="G19" s="126"/>
      <c r="H19" s="105">
        <v>3.3E-3</v>
      </c>
      <c r="I19" s="126"/>
      <c r="J19" s="105">
        <f>H19/2</f>
        <v>1.65E-3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5.6" x14ac:dyDescent="0.3">
      <c r="A20" s="123" t="s">
        <v>59</v>
      </c>
      <c r="B20" s="124" t="s">
        <v>77</v>
      </c>
      <c r="C20" s="112" t="s">
        <v>30</v>
      </c>
      <c r="D20" s="125"/>
      <c r="E20" s="112" t="s">
        <v>82</v>
      </c>
      <c r="F20" s="119"/>
      <c r="G20" s="125"/>
      <c r="H20" s="127" t="s">
        <v>32</v>
      </c>
      <c r="I20" s="12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2.1999999999999999E-2</v>
      </c>
    </row>
    <row r="21" spans="1:18" x14ac:dyDescent="0.3">
      <c r="A21" s="123"/>
      <c r="B21" s="124"/>
      <c r="C21" s="105"/>
      <c r="D21" s="126"/>
      <c r="E21" s="105">
        <v>75</v>
      </c>
      <c r="F21" s="106"/>
      <c r="G21" s="126"/>
      <c r="H21" s="105">
        <v>3.3</v>
      </c>
      <c r="I21" s="126"/>
      <c r="J21" s="105">
        <f>H21/2</f>
        <v>1.65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15.6" x14ac:dyDescent="0.3">
      <c r="A22" s="123" t="s">
        <v>60</v>
      </c>
      <c r="B22" s="124" t="s">
        <v>69</v>
      </c>
      <c r="C22" s="112" t="s">
        <v>30</v>
      </c>
      <c r="D22" s="125"/>
      <c r="E22" s="112" t="s">
        <v>79</v>
      </c>
      <c r="F22" s="119"/>
      <c r="G22" s="125"/>
      <c r="H22" s="127" t="s">
        <v>32</v>
      </c>
      <c r="I22" s="128"/>
      <c r="J22" s="112" t="s">
        <v>33</v>
      </c>
      <c r="K22" s="125"/>
      <c r="L22" s="112" t="s">
        <v>34</v>
      </c>
      <c r="M22" s="119"/>
      <c r="N22" s="119"/>
      <c r="O22" s="11"/>
      <c r="P22" s="10" t="s">
        <v>28</v>
      </c>
      <c r="Q22" s="5"/>
      <c r="R22" s="121">
        <f>J23/E23</f>
        <v>3.2857142857142855E-3</v>
      </c>
    </row>
    <row r="23" spans="1:18" ht="15" thickBot="1" x14ac:dyDescent="0.35">
      <c r="A23" s="123"/>
      <c r="B23" s="124"/>
      <c r="C23" s="105"/>
      <c r="D23" s="126"/>
      <c r="E23" s="105">
        <v>105</v>
      </c>
      <c r="F23" s="106"/>
      <c r="G23" s="126"/>
      <c r="H23" s="171">
        <v>0.69</v>
      </c>
      <c r="I23" s="173"/>
      <c r="J23" s="105">
        <f>H23/2</f>
        <v>0.34499999999999997</v>
      </c>
      <c r="K23" s="126"/>
      <c r="L23" s="105"/>
      <c r="M23" s="106"/>
      <c r="N23" s="106"/>
      <c r="O23" s="12"/>
      <c r="P23" s="10" t="s">
        <v>35</v>
      </c>
      <c r="Q23" s="9"/>
      <c r="R23" s="122"/>
    </row>
    <row r="24" spans="1:18" ht="27.75" customHeight="1" x14ac:dyDescent="0.3">
      <c r="A24" s="150" t="s">
        <v>37</v>
      </c>
      <c r="B24" s="151" t="s">
        <v>8</v>
      </c>
      <c r="C24" s="152" t="s">
        <v>38</v>
      </c>
      <c r="D24" s="153"/>
      <c r="E24" s="152" t="s">
        <v>39</v>
      </c>
      <c r="F24" s="154"/>
      <c r="G24" s="153"/>
      <c r="H24" s="155" t="s">
        <v>40</v>
      </c>
      <c r="I24" s="155" t="s">
        <v>41</v>
      </c>
      <c r="J24" s="155"/>
      <c r="K24" s="155" t="s">
        <v>42</v>
      </c>
      <c r="L24" s="155"/>
      <c r="M24" s="155"/>
      <c r="N24" s="155"/>
      <c r="O24" s="155"/>
      <c r="P24" s="156" t="s">
        <v>43</v>
      </c>
      <c r="Q24" s="156"/>
      <c r="R24" s="157"/>
    </row>
    <row r="25" spans="1:18" ht="28.5" customHeight="1" x14ac:dyDescent="0.3">
      <c r="A25" s="146"/>
      <c r="B25" s="142"/>
      <c r="C25" s="105"/>
      <c r="D25" s="126"/>
      <c r="E25" s="105"/>
      <c r="F25" s="106"/>
      <c r="G25" s="126"/>
      <c r="H25" s="124"/>
      <c r="I25" s="124"/>
      <c r="J25" s="124"/>
      <c r="K25" s="124"/>
      <c r="L25" s="124"/>
      <c r="M25" s="124"/>
      <c r="N25" s="124"/>
      <c r="O25" s="124"/>
      <c r="P25" s="158"/>
      <c r="Q25" s="158"/>
      <c r="R25" s="159"/>
    </row>
    <row r="26" spans="1:18" ht="15.6" x14ac:dyDescent="0.3">
      <c r="A26" s="24" t="s">
        <v>44</v>
      </c>
      <c r="B26" s="13" t="s">
        <v>11</v>
      </c>
      <c r="C26" s="160" t="s">
        <v>27</v>
      </c>
      <c r="D26" s="161"/>
      <c r="E26" s="197">
        <f>E14</f>
        <v>0.30759999999999998</v>
      </c>
      <c r="F26" s="198"/>
      <c r="G26" s="199"/>
      <c r="H26" s="13">
        <v>1</v>
      </c>
      <c r="I26" s="158">
        <f>M13</f>
        <v>1.0289141688175454E-2</v>
      </c>
      <c r="J26" s="158"/>
      <c r="K26" s="158">
        <f>R14</f>
        <v>3.3449745410193285E-2</v>
      </c>
      <c r="L26" s="158"/>
      <c r="M26" s="158"/>
      <c r="N26" s="158"/>
      <c r="O26" s="158"/>
      <c r="P26" s="158" t="s">
        <v>45</v>
      </c>
      <c r="Q26" s="158"/>
      <c r="R26" s="159"/>
    </row>
    <row r="27" spans="1:18" ht="28.8" x14ac:dyDescent="0.3">
      <c r="A27" s="24" t="s">
        <v>28</v>
      </c>
      <c r="B27" s="14" t="str">
        <f>B16</f>
        <v>Weighing Balance</v>
      </c>
      <c r="C27" s="160" t="s">
        <v>30</v>
      </c>
      <c r="D27" s="161"/>
      <c r="E27" s="160">
        <f>E17</f>
        <v>5000</v>
      </c>
      <c r="F27" s="120"/>
      <c r="G27" s="161"/>
      <c r="H27" s="13">
        <v>1</v>
      </c>
      <c r="I27" s="158">
        <f>J17</f>
        <v>0.25</v>
      </c>
      <c r="J27" s="158"/>
      <c r="K27" s="158">
        <f>R16</f>
        <v>5.0000000000000002E-5</v>
      </c>
      <c r="L27" s="158"/>
      <c r="M27" s="158"/>
      <c r="N27" s="158"/>
      <c r="O27" s="158"/>
      <c r="P27" s="158" t="s">
        <v>46</v>
      </c>
      <c r="Q27" s="158"/>
      <c r="R27" s="159"/>
    </row>
    <row r="28" spans="1:18" x14ac:dyDescent="0.3">
      <c r="A28" s="24" t="s">
        <v>36</v>
      </c>
      <c r="B28" s="14" t="str">
        <f>B18</f>
        <v>Test Sieve</v>
      </c>
      <c r="C28" s="160" t="s">
        <v>30</v>
      </c>
      <c r="D28" s="161"/>
      <c r="E28" s="160">
        <f>E19</f>
        <v>1.18</v>
      </c>
      <c r="F28" s="120"/>
      <c r="G28" s="161"/>
      <c r="H28" s="13">
        <v>1</v>
      </c>
      <c r="I28" s="158">
        <f>J19</f>
        <v>1.65E-3</v>
      </c>
      <c r="J28" s="158"/>
      <c r="K28" s="158">
        <f>R18</f>
        <v>1.3983050847457628E-3</v>
      </c>
      <c r="L28" s="158"/>
      <c r="M28" s="158"/>
      <c r="N28" s="158"/>
      <c r="O28" s="158"/>
      <c r="P28" s="158" t="s">
        <v>46</v>
      </c>
      <c r="Q28" s="158"/>
      <c r="R28" s="159"/>
    </row>
    <row r="29" spans="1:18" x14ac:dyDescent="0.3">
      <c r="A29" s="24" t="s">
        <v>59</v>
      </c>
      <c r="B29" s="14" t="str">
        <f>B20</f>
        <v>Test Sieve</v>
      </c>
      <c r="C29" s="160" t="s">
        <v>30</v>
      </c>
      <c r="D29" s="161"/>
      <c r="E29" s="160">
        <f>E21</f>
        <v>75</v>
      </c>
      <c r="F29" s="120"/>
      <c r="G29" s="161"/>
      <c r="H29" s="13">
        <v>1</v>
      </c>
      <c r="I29" s="158">
        <f>J21</f>
        <v>1.65</v>
      </c>
      <c r="J29" s="158"/>
      <c r="K29" s="158">
        <f>R20</f>
        <v>2.1999999999999999E-2</v>
      </c>
      <c r="L29" s="158"/>
      <c r="M29" s="158"/>
      <c r="N29" s="158"/>
      <c r="O29" s="158"/>
      <c r="P29" s="158" t="s">
        <v>46</v>
      </c>
      <c r="Q29" s="158"/>
      <c r="R29" s="159"/>
    </row>
    <row r="30" spans="1:18" x14ac:dyDescent="0.3">
      <c r="A30" s="24" t="s">
        <v>60</v>
      </c>
      <c r="B30" s="14" t="str">
        <f>B22</f>
        <v>Hot Air Oven</v>
      </c>
      <c r="C30" s="160" t="s">
        <v>30</v>
      </c>
      <c r="D30" s="161"/>
      <c r="E30" s="160">
        <f>E23</f>
        <v>105</v>
      </c>
      <c r="F30" s="120"/>
      <c r="G30" s="161"/>
      <c r="H30" s="13">
        <v>1</v>
      </c>
      <c r="I30" s="158">
        <f>J23</f>
        <v>0.34499999999999997</v>
      </c>
      <c r="J30" s="158"/>
      <c r="K30" s="158">
        <f>R22</f>
        <v>3.2857142857142855E-3</v>
      </c>
      <c r="L30" s="158"/>
      <c r="M30" s="158"/>
      <c r="N30" s="158"/>
      <c r="O30" s="158"/>
      <c r="P30" s="158" t="s">
        <v>46</v>
      </c>
      <c r="Q30" s="158"/>
      <c r="R30" s="159"/>
    </row>
    <row r="31" spans="1:18" ht="18.75" customHeight="1" x14ac:dyDescent="0.3">
      <c r="A31" s="162" t="s">
        <v>47</v>
      </c>
      <c r="B31" s="162"/>
      <c r="C31" s="163" t="s">
        <v>48</v>
      </c>
      <c r="D31" s="163"/>
      <c r="E31" s="163"/>
      <c r="F31" s="163"/>
      <c r="G31" s="163"/>
      <c r="H31" s="163"/>
      <c r="I31" s="163"/>
      <c r="J31" s="163"/>
      <c r="K31" s="163"/>
      <c r="L31" s="104"/>
      <c r="M31" s="104"/>
      <c r="N31" s="104"/>
      <c r="O31" s="104"/>
      <c r="P31" s="104"/>
      <c r="Q31" s="104"/>
      <c r="R31" s="104"/>
    </row>
    <row r="32" spans="1:18" x14ac:dyDescent="0.3">
      <c r="A32" s="104"/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  <c r="O32" s="104"/>
      <c r="P32" s="104"/>
      <c r="Q32" s="104"/>
      <c r="R32" s="104"/>
    </row>
    <row r="33" spans="1:18" x14ac:dyDescent="0.3">
      <c r="A33" s="104"/>
      <c r="B33" s="104"/>
      <c r="C33" s="164">
        <f>SQRT(K26^2+K27^2+K28^2+K29^2+K30^2)</f>
        <v>4.0195013913222111E-2</v>
      </c>
      <c r="D33" s="164"/>
      <c r="E33" s="164"/>
      <c r="F33" s="164"/>
      <c r="G33" s="164"/>
      <c r="H33" s="164"/>
      <c r="I33" s="164"/>
      <c r="J33" s="164"/>
      <c r="K33" s="164"/>
      <c r="L33" s="104"/>
      <c r="M33" s="104"/>
      <c r="N33" s="104"/>
      <c r="O33" s="104"/>
      <c r="P33" s="104"/>
      <c r="Q33" s="104"/>
      <c r="R33" s="104"/>
    </row>
    <row r="34" spans="1:18" x14ac:dyDescent="0.3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</row>
    <row r="35" spans="1:18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">
      <c r="A36" s="15"/>
      <c r="B36" s="104" t="s">
        <v>49</v>
      </c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</row>
    <row r="37" spans="1:18" x14ac:dyDescent="0.3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x14ac:dyDescent="0.3">
      <c r="A38" s="104"/>
      <c r="B38" s="104"/>
      <c r="C38" s="7"/>
      <c r="D38" s="104">
        <f>C33</f>
        <v>4.0195013913222111E-2</v>
      </c>
      <c r="E38" s="104"/>
      <c r="F38" s="104"/>
      <c r="G38" s="7" t="s">
        <v>50</v>
      </c>
      <c r="H38" s="7"/>
      <c r="I38" s="7">
        <f>C33*2</f>
        <v>8.0390027826444221E-2</v>
      </c>
      <c r="J38" s="7"/>
      <c r="K38" s="7"/>
      <c r="L38" s="104"/>
      <c r="M38" s="104"/>
      <c r="N38" s="104"/>
      <c r="O38" s="104"/>
      <c r="P38" s="104"/>
      <c r="Q38" s="104"/>
      <c r="R38" s="104"/>
    </row>
    <row r="39" spans="1:18" x14ac:dyDescent="0.3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  <c r="O39" s="104"/>
      <c r="P39" s="104"/>
      <c r="Q39" s="104"/>
      <c r="R39" s="104"/>
    </row>
    <row r="40" spans="1:18" x14ac:dyDescent="0.3">
      <c r="A40" s="164" t="s">
        <v>51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04"/>
      <c r="M40" s="104"/>
      <c r="N40" s="104"/>
      <c r="O40" s="104"/>
      <c r="P40" s="104"/>
      <c r="Q40" s="104"/>
      <c r="R40" s="104"/>
    </row>
    <row r="41" spans="1:18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 spans="1:18" x14ac:dyDescent="0.3">
      <c r="A42" s="104"/>
      <c r="B42" s="104"/>
      <c r="C42" s="7"/>
      <c r="D42" s="104">
        <f>I38</f>
        <v>8.0390027826444221E-2</v>
      </c>
      <c r="E42" s="104"/>
      <c r="F42" t="s">
        <v>52</v>
      </c>
      <c r="G42" s="32">
        <f>E14</f>
        <v>0.30759999999999998</v>
      </c>
      <c r="H42" s="7"/>
      <c r="I42" s="19">
        <f>D42*G42</f>
        <v>2.4727972559414241E-2</v>
      </c>
      <c r="J42" s="7"/>
      <c r="K42" s="7"/>
      <c r="L42" s="104"/>
      <c r="M42" s="104"/>
      <c r="N42" s="104"/>
      <c r="O42" s="104"/>
      <c r="P42" s="104"/>
      <c r="Q42" s="104"/>
      <c r="R42" s="104"/>
    </row>
    <row r="43" spans="1:18" x14ac:dyDescent="0.3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</row>
    <row r="44" spans="1:18" x14ac:dyDescent="0.3">
      <c r="A44" s="165" t="s">
        <v>53</v>
      </c>
      <c r="B44" s="165"/>
      <c r="C44" s="27">
        <f>I42</f>
        <v>2.4727972559414241E-2</v>
      </c>
      <c r="D44" s="26" t="s">
        <v>54</v>
      </c>
      <c r="F44" s="17"/>
      <c r="G44" s="17"/>
      <c r="H44" s="56">
        <f>E26</f>
        <v>0.30759999999999998</v>
      </c>
      <c r="K44" s="15"/>
      <c r="L44" s="104"/>
      <c r="M44" s="104"/>
      <c r="N44" s="104"/>
      <c r="O44" s="104"/>
      <c r="P44" s="104"/>
      <c r="Q44" s="104"/>
      <c r="R44" s="104"/>
    </row>
    <row r="45" spans="1:18" x14ac:dyDescent="0.3">
      <c r="A45" s="17" t="s">
        <v>55</v>
      </c>
      <c r="B45" s="15"/>
      <c r="C45" s="29" t="s">
        <v>63</v>
      </c>
      <c r="D45" s="25">
        <f>C44</f>
        <v>2.4727972559414241E-2</v>
      </c>
      <c r="E45" s="30" t="s">
        <v>64</v>
      </c>
      <c r="F45" s="35">
        <f>H44</f>
        <v>0.30759999999999998</v>
      </c>
      <c r="G45" s="18" t="s">
        <v>68</v>
      </c>
      <c r="H45" s="17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8" x14ac:dyDescent="0.3">
      <c r="A46" s="15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5"/>
      <c r="Q46" s="15"/>
      <c r="R46" s="15"/>
    </row>
    <row r="47" spans="1:18" x14ac:dyDescent="0.3">
      <c r="A47" s="1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5"/>
      <c r="Q47" s="15"/>
      <c r="R47" s="15"/>
    </row>
    <row r="48" spans="1:18" x14ac:dyDescent="0.3">
      <c r="A48" s="1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15"/>
      <c r="Q48" s="15"/>
      <c r="R48" s="15"/>
    </row>
    <row r="49" spans="1:18" x14ac:dyDescent="0.3">
      <c r="A49" s="166" t="s">
        <v>57</v>
      </c>
      <c r="B49" s="166"/>
      <c r="C49" s="16"/>
      <c r="D49" s="104"/>
      <c r="E49" s="104"/>
      <c r="F49" s="104"/>
      <c r="G49" s="104"/>
      <c r="H49" s="104"/>
      <c r="I49" s="104"/>
      <c r="J49" s="104"/>
      <c r="K49" s="104"/>
      <c r="L49" s="166" t="s">
        <v>58</v>
      </c>
      <c r="M49" s="166"/>
      <c r="N49" s="166"/>
      <c r="O49" s="166"/>
      <c r="P49" s="166"/>
      <c r="Q49" s="166"/>
      <c r="R49" s="166"/>
    </row>
  </sheetData>
  <mergeCells count="150"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A14:B15"/>
    <mergeCell ref="C14:D15"/>
    <mergeCell ref="E14:G15"/>
    <mergeCell ref="H14:H15"/>
    <mergeCell ref="I14:I15"/>
    <mergeCell ref="J14:K15"/>
    <mergeCell ref="J11:K13"/>
    <mergeCell ref="M11:P11"/>
    <mergeCell ref="E12:G12"/>
    <mergeCell ref="M12:P12"/>
    <mergeCell ref="E13:G13"/>
    <mergeCell ref="M13:P13"/>
    <mergeCell ref="R20:R21"/>
    <mergeCell ref="E21:G21"/>
    <mergeCell ref="H21:I21"/>
    <mergeCell ref="J21:K21"/>
    <mergeCell ref="L18:N19"/>
    <mergeCell ref="R18:R19"/>
    <mergeCell ref="E19:G19"/>
    <mergeCell ref="M14:N14"/>
    <mergeCell ref="R14:R15"/>
    <mergeCell ref="M15:N15"/>
    <mergeCell ref="E16:G16"/>
    <mergeCell ref="H16:I16"/>
    <mergeCell ref="J16:K16"/>
    <mergeCell ref="L16:N17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A16:A17"/>
    <mergeCell ref="B16:B17"/>
    <mergeCell ref="C16:D17"/>
    <mergeCell ref="H19:I19"/>
    <mergeCell ref="J19:K19"/>
    <mergeCell ref="A24:A25"/>
    <mergeCell ref="B24:B25"/>
    <mergeCell ref="C24:D25"/>
    <mergeCell ref="E24:G25"/>
    <mergeCell ref="H24:H25"/>
    <mergeCell ref="A22:A23"/>
    <mergeCell ref="B22:B23"/>
    <mergeCell ref="C22:D23"/>
    <mergeCell ref="E22:G22"/>
    <mergeCell ref="H22:I22"/>
    <mergeCell ref="I24:J25"/>
    <mergeCell ref="K24:O25"/>
    <mergeCell ref="A20:A21"/>
    <mergeCell ref="B20:B21"/>
    <mergeCell ref="C20:D21"/>
    <mergeCell ref="E20:G20"/>
    <mergeCell ref="H20:I20"/>
    <mergeCell ref="J20:K20"/>
    <mergeCell ref="L20:N21"/>
    <mergeCell ref="P24:R25"/>
    <mergeCell ref="C26:D26"/>
    <mergeCell ref="E26:G26"/>
    <mergeCell ref="I26:J26"/>
    <mergeCell ref="K26:O26"/>
    <mergeCell ref="P26:R26"/>
    <mergeCell ref="L22:N23"/>
    <mergeCell ref="R22:R23"/>
    <mergeCell ref="E23:G23"/>
    <mergeCell ref="H23:I23"/>
    <mergeCell ref="J23:K23"/>
    <mergeCell ref="J22:K22"/>
    <mergeCell ref="C27:D27"/>
    <mergeCell ref="E27:G27"/>
    <mergeCell ref="I27:J27"/>
    <mergeCell ref="K27:O27"/>
    <mergeCell ref="P27:R27"/>
    <mergeCell ref="C28:D28"/>
    <mergeCell ref="E28:G28"/>
    <mergeCell ref="I28:J28"/>
    <mergeCell ref="K28:O28"/>
    <mergeCell ref="P28:R28"/>
    <mergeCell ref="C29:D29"/>
    <mergeCell ref="E29:G29"/>
    <mergeCell ref="I29:J29"/>
    <mergeCell ref="K29:O29"/>
    <mergeCell ref="P29:R29"/>
    <mergeCell ref="C30:D30"/>
    <mergeCell ref="E30:G30"/>
    <mergeCell ref="I30:J30"/>
    <mergeCell ref="K30:O30"/>
    <mergeCell ref="P30:R30"/>
    <mergeCell ref="A34:R34"/>
    <mergeCell ref="B36:K36"/>
    <mergeCell ref="L36:R36"/>
    <mergeCell ref="A37:R37"/>
    <mergeCell ref="A38:B38"/>
    <mergeCell ref="D38:F38"/>
    <mergeCell ref="L38:R38"/>
    <mergeCell ref="A31:B31"/>
    <mergeCell ref="C31:K31"/>
    <mergeCell ref="L31:R31"/>
    <mergeCell ref="A32:R32"/>
    <mergeCell ref="A33:B33"/>
    <mergeCell ref="C33:K33"/>
    <mergeCell ref="L33:R33"/>
    <mergeCell ref="A43:R43"/>
    <mergeCell ref="A44:B44"/>
    <mergeCell ref="L44:R44"/>
    <mergeCell ref="A49:B49"/>
    <mergeCell ref="D49:K49"/>
    <mergeCell ref="L49:R49"/>
    <mergeCell ref="A39:R39"/>
    <mergeCell ref="A40:K40"/>
    <mergeCell ref="L40:R40"/>
    <mergeCell ref="A42:B42"/>
    <mergeCell ref="D42:E42"/>
    <mergeCell ref="L42:R42"/>
  </mergeCells>
  <pageMargins left="0.11811023622047245" right="0.11811023622047245" top="0.98425196850393704" bottom="0.74803149606299213" header="0.31496062992125984" footer="0.31496062992125984"/>
  <pageSetup scale="8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0D252-987E-4253-BF82-B4E55014B078}">
  <dimension ref="A1:R46"/>
  <sheetViews>
    <sheetView view="pageBreakPreview" zoomScaleNormal="100" zoomScaleSheetLayoutView="100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3.6640625" customWidth="1"/>
    <col min="5" max="5" width="2.88671875" customWidth="1"/>
    <col min="6" max="6" width="4.88671875" customWidth="1"/>
    <col min="7" max="7" width="11.554687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84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83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39.789080000000077</v>
      </c>
      <c r="O7" s="3"/>
      <c r="P7" s="2">
        <f>SQRT(N7)</f>
        <v>6.3078585906787792</v>
      </c>
      <c r="Q7" s="3"/>
      <c r="R7" s="101">
        <f>P7/P8</f>
        <v>3.1539292953393896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97.84</v>
      </c>
      <c r="F9" s="167"/>
      <c r="G9" s="167"/>
      <c r="H9" s="13">
        <f>E14-E9</f>
        <v>-5.5720000000000027</v>
      </c>
      <c r="I9" s="4">
        <f t="shared" ref="I9:I13" si="0">H9*H9</f>
        <v>31.04718400000003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91.1</v>
      </c>
      <c r="F10" s="167"/>
      <c r="G10" s="167"/>
      <c r="H10" s="13">
        <f>E14-E10</f>
        <v>1.1680000000000064</v>
      </c>
      <c r="I10" s="6">
        <f t="shared" si="0"/>
        <v>1.364224000000015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91.19</v>
      </c>
      <c r="F11" s="167"/>
      <c r="G11" s="167"/>
      <c r="H11" s="13">
        <f>E14-E11</f>
        <v>1.078000000000003</v>
      </c>
      <c r="I11" s="6">
        <f t="shared" si="0"/>
        <v>1.1620840000000063</v>
      </c>
      <c r="J11" s="103"/>
      <c r="K11" s="104"/>
      <c r="L11" s="7"/>
      <c r="M11" s="106">
        <f>R7</f>
        <v>3.1539292953393896</v>
      </c>
      <c r="N11" s="106"/>
      <c r="O11" s="106"/>
      <c r="P11" s="106"/>
      <c r="Q11" s="7"/>
      <c r="R11" s="23">
        <f>M11</f>
        <v>3.1539292953393896</v>
      </c>
    </row>
    <row r="12" spans="1:18" x14ac:dyDescent="0.3">
      <c r="A12" s="110"/>
      <c r="B12" s="103"/>
      <c r="C12" s="115"/>
      <c r="D12" s="116"/>
      <c r="E12" s="167">
        <v>91.19</v>
      </c>
      <c r="F12" s="167"/>
      <c r="G12" s="167"/>
      <c r="H12" s="13">
        <f>E14-E12</f>
        <v>1.078000000000003</v>
      </c>
      <c r="I12" s="6">
        <f t="shared" si="0"/>
        <v>1.1620840000000063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90.02</v>
      </c>
      <c r="F13" s="167"/>
      <c r="G13" s="167"/>
      <c r="H13" s="13">
        <f>(E13-E14)</f>
        <v>-2.2480000000000047</v>
      </c>
      <c r="I13" s="8">
        <f t="shared" si="0"/>
        <v>5.0535040000000206</v>
      </c>
      <c r="J13" s="105"/>
      <c r="K13" s="106"/>
      <c r="L13" s="9"/>
      <c r="M13" s="106">
        <f>R11/R12</f>
        <v>1.4105229406705677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32">
        <f>AVERAGE(E9:E13)</f>
        <v>92.268000000000001</v>
      </c>
      <c r="F14" s="133"/>
      <c r="G14" s="134"/>
      <c r="H14" s="112" t="s">
        <v>24</v>
      </c>
      <c r="I14" s="138">
        <f>I9+I10+I11+I12+I13</f>
        <v>39.789080000000077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1.4105229406705677</v>
      </c>
      <c r="Q14" s="5"/>
      <c r="R14" s="121">
        <f>P14/P15</f>
        <v>1.5287238703240211E-2</v>
      </c>
    </row>
    <row r="15" spans="1:18" x14ac:dyDescent="0.3">
      <c r="A15" s="111"/>
      <c r="B15" s="106"/>
      <c r="C15" s="130"/>
      <c r="D15" s="131"/>
      <c r="E15" s="135"/>
      <c r="F15" s="136"/>
      <c r="G15" s="137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92.268000000000001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108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1.6666666666666666E-2</v>
      </c>
    </row>
    <row r="17" spans="1:18" x14ac:dyDescent="0.3">
      <c r="A17" s="123"/>
      <c r="B17" s="124"/>
      <c r="C17" s="105"/>
      <c r="D17" s="126"/>
      <c r="E17" s="105">
        <v>15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3.4499999999999998E-4</v>
      </c>
    </row>
    <row r="19" spans="1:18" x14ac:dyDescent="0.3">
      <c r="A19" s="123"/>
      <c r="B19" s="124"/>
      <c r="C19" s="105"/>
      <c r="D19" s="126"/>
      <c r="E19" s="105">
        <v>20</v>
      </c>
      <c r="F19" s="106"/>
      <c r="G19" s="126"/>
      <c r="H19" s="105">
        <v>1.38E-2</v>
      </c>
      <c r="I19" s="126"/>
      <c r="J19" s="105">
        <f>H19/2</f>
        <v>6.8999999999999999E-3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5.6" x14ac:dyDescent="0.3">
      <c r="A20" s="123" t="s">
        <v>59</v>
      </c>
      <c r="B20" s="124" t="s">
        <v>69</v>
      </c>
      <c r="C20" s="112" t="s">
        <v>30</v>
      </c>
      <c r="D20" s="125"/>
      <c r="E20" s="112" t="s">
        <v>79</v>
      </c>
      <c r="F20" s="119"/>
      <c r="G20" s="125"/>
      <c r="H20" s="127" t="s">
        <v>32</v>
      </c>
      <c r="I20" s="12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3.2857142857142855E-3</v>
      </c>
    </row>
    <row r="21" spans="1:18" ht="15" thickBot="1" x14ac:dyDescent="0.35">
      <c r="A21" s="123"/>
      <c r="B21" s="124"/>
      <c r="C21" s="105"/>
      <c r="D21" s="126"/>
      <c r="E21" s="105">
        <v>105</v>
      </c>
      <c r="F21" s="106"/>
      <c r="G21" s="126"/>
      <c r="H21" s="171">
        <v>0.69</v>
      </c>
      <c r="I21" s="173"/>
      <c r="J21" s="105">
        <f>H21/2</f>
        <v>0.34499999999999997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27.75" customHeight="1" x14ac:dyDescent="0.3">
      <c r="A22" s="150" t="s">
        <v>37</v>
      </c>
      <c r="B22" s="151" t="s">
        <v>8</v>
      </c>
      <c r="C22" s="152" t="s">
        <v>38</v>
      </c>
      <c r="D22" s="153"/>
      <c r="E22" s="152" t="s">
        <v>39</v>
      </c>
      <c r="F22" s="154"/>
      <c r="G22" s="153"/>
      <c r="H22" s="155" t="s">
        <v>40</v>
      </c>
      <c r="I22" s="155" t="s">
        <v>41</v>
      </c>
      <c r="J22" s="155"/>
      <c r="K22" s="155" t="s">
        <v>42</v>
      </c>
      <c r="L22" s="155"/>
      <c r="M22" s="155"/>
      <c r="N22" s="155"/>
      <c r="O22" s="155"/>
      <c r="P22" s="156" t="s">
        <v>43</v>
      </c>
      <c r="Q22" s="156"/>
      <c r="R22" s="157"/>
    </row>
    <row r="23" spans="1:18" ht="28.5" customHeight="1" x14ac:dyDescent="0.3">
      <c r="A23" s="146"/>
      <c r="B23" s="142"/>
      <c r="C23" s="105"/>
      <c r="D23" s="126"/>
      <c r="E23" s="105"/>
      <c r="F23" s="106"/>
      <c r="G23" s="126"/>
      <c r="H23" s="124"/>
      <c r="I23" s="124"/>
      <c r="J23" s="124"/>
      <c r="K23" s="124"/>
      <c r="L23" s="124"/>
      <c r="M23" s="124"/>
      <c r="N23" s="124"/>
      <c r="O23" s="124"/>
      <c r="P23" s="158"/>
      <c r="Q23" s="158"/>
      <c r="R23" s="159"/>
    </row>
    <row r="24" spans="1:18" ht="15.6" x14ac:dyDescent="0.3">
      <c r="A24" s="24" t="s">
        <v>44</v>
      </c>
      <c r="B24" s="13" t="s">
        <v>11</v>
      </c>
      <c r="C24" s="160" t="s">
        <v>27</v>
      </c>
      <c r="D24" s="161"/>
      <c r="E24" s="207">
        <f>E14</f>
        <v>92.268000000000001</v>
      </c>
      <c r="F24" s="208"/>
      <c r="G24" s="209"/>
      <c r="H24" s="13">
        <v>1</v>
      </c>
      <c r="I24" s="158">
        <f>M13</f>
        <v>1.4105229406705677</v>
      </c>
      <c r="J24" s="158"/>
      <c r="K24" s="158">
        <f>R14</f>
        <v>1.5287238703240211E-2</v>
      </c>
      <c r="L24" s="158"/>
      <c r="M24" s="158"/>
      <c r="N24" s="158"/>
      <c r="O24" s="158"/>
      <c r="P24" s="158" t="s">
        <v>45</v>
      </c>
      <c r="Q24" s="158"/>
      <c r="R24" s="159"/>
    </row>
    <row r="25" spans="1:18" ht="28.8" x14ac:dyDescent="0.3">
      <c r="A25" s="24" t="s">
        <v>28</v>
      </c>
      <c r="B25" s="14" t="str">
        <f>B16</f>
        <v>Weighing Balance</v>
      </c>
      <c r="C25" s="160" t="s">
        <v>30</v>
      </c>
      <c r="D25" s="161"/>
      <c r="E25" s="160">
        <f>E17</f>
        <v>15</v>
      </c>
      <c r="F25" s="120"/>
      <c r="G25" s="161"/>
      <c r="H25" s="13">
        <v>1</v>
      </c>
      <c r="I25" s="158">
        <f>J17</f>
        <v>0.25</v>
      </c>
      <c r="J25" s="158"/>
      <c r="K25" s="158">
        <f>R16</f>
        <v>1.6666666666666666E-2</v>
      </c>
      <c r="L25" s="158"/>
      <c r="M25" s="158"/>
      <c r="N25" s="158"/>
      <c r="O25" s="158"/>
      <c r="P25" s="158" t="s">
        <v>46</v>
      </c>
      <c r="Q25" s="158"/>
      <c r="R25" s="159"/>
    </row>
    <row r="26" spans="1:18" x14ac:dyDescent="0.3">
      <c r="A26" s="24" t="s">
        <v>36</v>
      </c>
      <c r="B26" s="14" t="str">
        <f>B18</f>
        <v>Test Sieve</v>
      </c>
      <c r="C26" s="160" t="s">
        <v>30</v>
      </c>
      <c r="D26" s="161"/>
      <c r="E26" s="160">
        <f>E19</f>
        <v>20</v>
      </c>
      <c r="F26" s="120"/>
      <c r="G26" s="161"/>
      <c r="H26" s="13">
        <v>1</v>
      </c>
      <c r="I26" s="158">
        <f>J19</f>
        <v>6.8999999999999999E-3</v>
      </c>
      <c r="J26" s="158"/>
      <c r="K26" s="158">
        <f>R18</f>
        <v>3.4499999999999998E-4</v>
      </c>
      <c r="L26" s="158"/>
      <c r="M26" s="158"/>
      <c r="N26" s="158"/>
      <c r="O26" s="158"/>
      <c r="P26" s="158" t="s">
        <v>46</v>
      </c>
      <c r="Q26" s="158"/>
      <c r="R26" s="159"/>
    </row>
    <row r="27" spans="1:18" x14ac:dyDescent="0.3">
      <c r="A27" s="24" t="s">
        <v>59</v>
      </c>
      <c r="B27" s="14" t="str">
        <f>B20</f>
        <v>Hot Air Oven</v>
      </c>
      <c r="C27" s="160" t="s">
        <v>30</v>
      </c>
      <c r="D27" s="161"/>
      <c r="E27" s="160">
        <f>E21</f>
        <v>105</v>
      </c>
      <c r="F27" s="120"/>
      <c r="G27" s="161"/>
      <c r="H27" s="13">
        <v>1</v>
      </c>
      <c r="I27" s="158">
        <f>J21</f>
        <v>0.34499999999999997</v>
      </c>
      <c r="J27" s="158"/>
      <c r="K27" s="158">
        <f>R20</f>
        <v>3.2857142857142855E-3</v>
      </c>
      <c r="L27" s="158"/>
      <c r="M27" s="158"/>
      <c r="N27" s="158"/>
      <c r="O27" s="158"/>
      <c r="P27" s="158" t="s">
        <v>46</v>
      </c>
      <c r="Q27" s="158"/>
      <c r="R27" s="159"/>
    </row>
    <row r="28" spans="1:18" ht="18.75" customHeight="1" x14ac:dyDescent="0.3">
      <c r="A28" s="162" t="s">
        <v>47</v>
      </c>
      <c r="B28" s="162"/>
      <c r="C28" s="163" t="s">
        <v>48</v>
      </c>
      <c r="D28" s="163"/>
      <c r="E28" s="163"/>
      <c r="F28" s="163"/>
      <c r="G28" s="163"/>
      <c r="H28" s="163"/>
      <c r="I28" s="163"/>
      <c r="J28" s="163"/>
      <c r="K28" s="163"/>
      <c r="L28" s="104"/>
      <c r="M28" s="104"/>
      <c r="N28" s="104"/>
      <c r="O28" s="104"/>
      <c r="P28" s="104"/>
      <c r="Q28" s="104"/>
      <c r="R28" s="104"/>
    </row>
    <row r="29" spans="1:18" x14ac:dyDescent="0.3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</row>
    <row r="30" spans="1:18" x14ac:dyDescent="0.3">
      <c r="A30" s="104"/>
      <c r="B30" s="104"/>
      <c r="C30" s="164">
        <f>SQRT(K24^2+K25^2+K26^2+K27^2)</f>
        <v>2.2855904889436562E-2</v>
      </c>
      <c r="D30" s="164"/>
      <c r="E30" s="164"/>
      <c r="F30" s="164"/>
      <c r="G30" s="164"/>
      <c r="H30" s="164"/>
      <c r="I30" s="164"/>
      <c r="J30" s="164"/>
      <c r="K30" s="164"/>
      <c r="L30" s="104"/>
      <c r="M30" s="104"/>
      <c r="N30" s="104"/>
      <c r="O30" s="104"/>
      <c r="P30" s="104"/>
      <c r="Q30" s="104"/>
      <c r="R30" s="104"/>
    </row>
    <row r="31" spans="1:18" x14ac:dyDescent="0.3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1:18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x14ac:dyDescent="0.3">
      <c r="A33" s="15"/>
      <c r="B33" s="104" t="s">
        <v>49</v>
      </c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x14ac:dyDescent="0.3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</row>
    <row r="35" spans="1:18" x14ac:dyDescent="0.3">
      <c r="A35" s="104"/>
      <c r="B35" s="104"/>
      <c r="C35" s="7"/>
      <c r="D35" s="104">
        <f>C30</f>
        <v>2.2855904889436562E-2</v>
      </c>
      <c r="E35" s="104"/>
      <c r="F35" s="104"/>
      <c r="G35" s="7" t="s">
        <v>50</v>
      </c>
      <c r="H35" s="7"/>
      <c r="I35" s="7">
        <f>C30*2</f>
        <v>4.5711809778873125E-2</v>
      </c>
      <c r="J35" s="7"/>
      <c r="K35" s="7"/>
      <c r="L35" s="104"/>
      <c r="M35" s="104"/>
      <c r="N35" s="104"/>
      <c r="O35" s="104"/>
      <c r="P35" s="104"/>
      <c r="Q35" s="104"/>
      <c r="R35" s="104"/>
    </row>
    <row r="36" spans="1:18" x14ac:dyDescent="0.3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</row>
    <row r="37" spans="1:18" x14ac:dyDescent="0.3">
      <c r="A37" s="164" t="s">
        <v>51</v>
      </c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04"/>
      <c r="M37" s="104"/>
      <c r="N37" s="104"/>
      <c r="O37" s="104"/>
      <c r="P37" s="104"/>
      <c r="Q37" s="104"/>
      <c r="R37" s="104"/>
    </row>
    <row r="38" spans="1:18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3">
      <c r="A39" s="104"/>
      <c r="B39" s="104"/>
      <c r="C39" s="7"/>
      <c r="D39" s="104">
        <f>I35</f>
        <v>4.5711809778873125E-2</v>
      </c>
      <c r="E39" s="104"/>
      <c r="F39" t="s">
        <v>52</v>
      </c>
      <c r="G39" s="36">
        <f>E14</f>
        <v>92.268000000000001</v>
      </c>
      <c r="H39" s="7"/>
      <c r="I39" s="36">
        <f>D39*G39</f>
        <v>4.2177372646770657</v>
      </c>
      <c r="J39" s="7"/>
      <c r="K39" s="7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165" t="s">
        <v>53</v>
      </c>
      <c r="B41" s="165"/>
      <c r="C41" s="40">
        <f>I39</f>
        <v>4.2177372646770657</v>
      </c>
      <c r="D41" s="26" t="s">
        <v>54</v>
      </c>
      <c r="F41" s="17"/>
      <c r="G41" s="17"/>
      <c r="H41" s="38">
        <f>E24</f>
        <v>92.268000000000001</v>
      </c>
      <c r="K41" s="15"/>
      <c r="L41" s="104"/>
      <c r="M41" s="104"/>
      <c r="N41" s="104"/>
      <c r="O41" s="104"/>
      <c r="P41" s="104"/>
      <c r="Q41" s="104"/>
      <c r="R41" s="104"/>
    </row>
    <row r="42" spans="1:18" x14ac:dyDescent="0.3">
      <c r="A42" s="17" t="s">
        <v>55</v>
      </c>
      <c r="B42" s="15"/>
      <c r="C42" s="29" t="s">
        <v>63</v>
      </c>
      <c r="D42" s="39">
        <f>C41</f>
        <v>4.2177372646770657</v>
      </c>
      <c r="E42" s="30" t="s">
        <v>64</v>
      </c>
      <c r="F42" s="37">
        <f>H41</f>
        <v>92.268000000000001</v>
      </c>
      <c r="G42" s="18" t="s">
        <v>68</v>
      </c>
      <c r="H42" s="17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x14ac:dyDescent="0.3">
      <c r="A43" s="15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5"/>
      <c r="Q43" s="15"/>
      <c r="R43" s="15"/>
    </row>
    <row r="44" spans="1:18" x14ac:dyDescent="0.3">
      <c r="A44" s="1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5"/>
      <c r="Q44" s="15"/>
      <c r="R44" s="15"/>
    </row>
    <row r="45" spans="1:18" x14ac:dyDescent="0.3">
      <c r="A45" s="1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5"/>
      <c r="Q45" s="15"/>
      <c r="R45" s="15"/>
    </row>
    <row r="46" spans="1:18" x14ac:dyDescent="0.3">
      <c r="A46" s="166" t="s">
        <v>57</v>
      </c>
      <c r="B46" s="166"/>
      <c r="C46" s="16"/>
      <c r="D46" s="104"/>
      <c r="E46" s="104"/>
      <c r="F46" s="104"/>
      <c r="G46" s="104"/>
      <c r="H46" s="104"/>
      <c r="I46" s="104"/>
      <c r="J46" s="104"/>
      <c r="K46" s="104"/>
      <c r="L46" s="166" t="s">
        <v>58</v>
      </c>
      <c r="M46" s="166"/>
      <c r="N46" s="166"/>
      <c r="O46" s="166"/>
      <c r="P46" s="166"/>
      <c r="Q46" s="166"/>
      <c r="R46" s="166"/>
    </row>
  </sheetData>
  <mergeCells count="134"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R16:R17"/>
    <mergeCell ref="E17:G17"/>
    <mergeCell ref="H17:I17"/>
    <mergeCell ref="J17:K17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J18:K18"/>
    <mergeCell ref="L18:N19"/>
    <mergeCell ref="R18:R19"/>
    <mergeCell ref="E19:G19"/>
    <mergeCell ref="H19:I19"/>
    <mergeCell ref="J19:K19"/>
    <mergeCell ref="A18:A19"/>
    <mergeCell ref="B18:B19"/>
    <mergeCell ref="C18:D19"/>
    <mergeCell ref="E18:G18"/>
    <mergeCell ref="H18:I18"/>
    <mergeCell ref="L20:N21"/>
    <mergeCell ref="R20:R21"/>
    <mergeCell ref="E21:G21"/>
    <mergeCell ref="H21:I21"/>
    <mergeCell ref="J21:K21"/>
    <mergeCell ref="A22:A23"/>
    <mergeCell ref="B22:B23"/>
    <mergeCell ref="C22:D23"/>
    <mergeCell ref="E22:G23"/>
    <mergeCell ref="H22:H23"/>
    <mergeCell ref="A20:A21"/>
    <mergeCell ref="B20:B21"/>
    <mergeCell ref="C20:D21"/>
    <mergeCell ref="E20:G20"/>
    <mergeCell ref="H20:I20"/>
    <mergeCell ref="J20:K20"/>
    <mergeCell ref="C25:D25"/>
    <mergeCell ref="E25:G25"/>
    <mergeCell ref="I25:J25"/>
    <mergeCell ref="K25:O25"/>
    <mergeCell ref="P25:R25"/>
    <mergeCell ref="I22:J23"/>
    <mergeCell ref="K22:O23"/>
    <mergeCell ref="P22:R23"/>
    <mergeCell ref="C24:D24"/>
    <mergeCell ref="E24:G24"/>
    <mergeCell ref="I24:J24"/>
    <mergeCell ref="K24:O24"/>
    <mergeCell ref="P24:R24"/>
    <mergeCell ref="C26:D26"/>
    <mergeCell ref="E26:G26"/>
    <mergeCell ref="I26:J26"/>
    <mergeCell ref="K26:O26"/>
    <mergeCell ref="P26:R26"/>
    <mergeCell ref="C27:D27"/>
    <mergeCell ref="E27:G27"/>
    <mergeCell ref="I27:J27"/>
    <mergeCell ref="K27:O27"/>
    <mergeCell ref="P27:R27"/>
    <mergeCell ref="A31:R31"/>
    <mergeCell ref="B33:K33"/>
    <mergeCell ref="L33:R33"/>
    <mergeCell ref="A34:R34"/>
    <mergeCell ref="A35:B35"/>
    <mergeCell ref="D35:F35"/>
    <mergeCell ref="L35:R35"/>
    <mergeCell ref="A28:B28"/>
    <mergeCell ref="C28:K28"/>
    <mergeCell ref="L28:R28"/>
    <mergeCell ref="A29:R29"/>
    <mergeCell ref="A30:B30"/>
    <mergeCell ref="C30:K30"/>
    <mergeCell ref="L30:R30"/>
    <mergeCell ref="A40:R40"/>
    <mergeCell ref="A41:B41"/>
    <mergeCell ref="L41:R41"/>
    <mergeCell ref="A46:B46"/>
    <mergeCell ref="D46:K46"/>
    <mergeCell ref="L46:R46"/>
    <mergeCell ref="A36:R36"/>
    <mergeCell ref="A37:K37"/>
    <mergeCell ref="L37:R37"/>
    <mergeCell ref="A39:B39"/>
    <mergeCell ref="D39:E39"/>
    <mergeCell ref="L39:R39"/>
  </mergeCells>
  <pageMargins left="0.11811023622047245" right="0.11811023622047245" top="0.98425196850393704" bottom="0.74803149606299213" header="0.31496062992125984" footer="0.31496062992125984"/>
  <pageSetup scale="8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F5D4D-38FD-4265-8EAB-7CD734E1AA3F}">
  <dimension ref="A1:R46"/>
  <sheetViews>
    <sheetView view="pageBreakPreview" zoomScale="90" zoomScaleNormal="100" zoomScaleSheetLayoutView="90" workbookViewId="0">
      <selection sqref="A1:R2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5" customWidth="1"/>
    <col min="5" max="5" width="2.88671875" customWidth="1"/>
    <col min="6" max="6" width="4.88671875" customWidth="1"/>
    <col min="7" max="7" width="11.554687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17" t="s">
        <v>86</v>
      </c>
      <c r="D4" s="42"/>
      <c r="E4" s="42"/>
      <c r="F4" s="42"/>
      <c r="G4" s="42"/>
      <c r="H4" s="42"/>
      <c r="I4" s="42"/>
      <c r="J4" s="43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85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0.72211999999999976</v>
      </c>
      <c r="O7" s="3"/>
      <c r="P7" s="2">
        <f>SQRT(N7)</f>
        <v>0.84977644118909279</v>
      </c>
      <c r="Q7" s="3"/>
      <c r="R7" s="101">
        <f>P7/P8</f>
        <v>0.4248882205945464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3.36</v>
      </c>
      <c r="F9" s="167"/>
      <c r="G9" s="167"/>
      <c r="H9" s="13">
        <f>E14-E9</f>
        <v>9.6000000000000529E-2</v>
      </c>
      <c r="I9" s="4">
        <f t="shared" ref="I9:I13" si="0">H9*H9</f>
        <v>9.2160000000001008E-3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4.05</v>
      </c>
      <c r="F10" s="167"/>
      <c r="G10" s="167"/>
      <c r="H10" s="13">
        <f>E14-E10</f>
        <v>-0.59399999999999942</v>
      </c>
      <c r="I10" s="6">
        <f t="shared" si="0"/>
        <v>0.35283599999999932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3.71</v>
      </c>
      <c r="F11" s="167"/>
      <c r="G11" s="167"/>
      <c r="H11" s="13">
        <f>E14-E11</f>
        <v>-0.25399999999999956</v>
      </c>
      <c r="I11" s="6">
        <f t="shared" si="0"/>
        <v>6.4515999999999782E-2</v>
      </c>
      <c r="J11" s="103"/>
      <c r="K11" s="104"/>
      <c r="L11" s="7"/>
      <c r="M11" s="106">
        <f>R7</f>
        <v>0.4248882205945464</v>
      </c>
      <c r="N11" s="106"/>
      <c r="O11" s="106"/>
      <c r="P11" s="106"/>
      <c r="Q11" s="7"/>
      <c r="R11" s="23">
        <f>M11</f>
        <v>0.4248882205945464</v>
      </c>
    </row>
    <row r="12" spans="1:18" x14ac:dyDescent="0.3">
      <c r="A12" s="110"/>
      <c r="B12" s="103"/>
      <c r="C12" s="115"/>
      <c r="D12" s="116"/>
      <c r="E12" s="167">
        <v>3</v>
      </c>
      <c r="F12" s="167"/>
      <c r="G12" s="167"/>
      <c r="H12" s="13">
        <f>E14-E12</f>
        <v>0.45600000000000041</v>
      </c>
      <c r="I12" s="6">
        <f t="shared" si="0"/>
        <v>0.20793600000000037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3.16</v>
      </c>
      <c r="F13" s="167"/>
      <c r="G13" s="167"/>
      <c r="H13" s="13">
        <f>(E13-E14)</f>
        <v>-0.29600000000000026</v>
      </c>
      <c r="I13" s="8">
        <f t="shared" si="0"/>
        <v>8.7616000000000152E-2</v>
      </c>
      <c r="J13" s="105"/>
      <c r="K13" s="106"/>
      <c r="L13" s="9"/>
      <c r="M13" s="106">
        <f>R11/R12</f>
        <v>0.19002156556106725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68">
        <f>AVERAGE(E9:E13)</f>
        <v>3.4560000000000004</v>
      </c>
      <c r="F14" s="169"/>
      <c r="G14" s="170"/>
      <c r="H14" s="112" t="s">
        <v>24</v>
      </c>
      <c r="I14" s="138">
        <f>I9+I10+I11+I12+I13</f>
        <v>0.72211999999999976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0.19002156556106725</v>
      </c>
      <c r="Q14" s="5"/>
      <c r="R14" s="121">
        <f>P14/P15</f>
        <v>5.4983091886882877E-2</v>
      </c>
    </row>
    <row r="15" spans="1:18" x14ac:dyDescent="0.3">
      <c r="A15" s="111"/>
      <c r="B15" s="106"/>
      <c r="C15" s="130"/>
      <c r="D15" s="131"/>
      <c r="E15" s="171"/>
      <c r="F15" s="172"/>
      <c r="G15" s="17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3.4560000000000004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108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1.6666666666666666E-2</v>
      </c>
    </row>
    <row r="17" spans="1:18" x14ac:dyDescent="0.3">
      <c r="A17" s="123"/>
      <c r="B17" s="124"/>
      <c r="C17" s="105"/>
      <c r="D17" s="126"/>
      <c r="E17" s="105">
        <v>15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1.4526315789473684E-3</v>
      </c>
    </row>
    <row r="19" spans="1:18" x14ac:dyDescent="0.3">
      <c r="A19" s="123"/>
      <c r="B19" s="124"/>
      <c r="C19" s="105"/>
      <c r="D19" s="126"/>
      <c r="E19" s="105">
        <v>4.75</v>
      </c>
      <c r="F19" s="106"/>
      <c r="G19" s="126"/>
      <c r="H19" s="105">
        <v>1.38E-2</v>
      </c>
      <c r="I19" s="126"/>
      <c r="J19" s="105">
        <f>H19/2</f>
        <v>6.8999999999999999E-3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5.6" x14ac:dyDescent="0.3">
      <c r="A20" s="123" t="s">
        <v>59</v>
      </c>
      <c r="B20" s="124" t="s">
        <v>69</v>
      </c>
      <c r="C20" s="112" t="s">
        <v>30</v>
      </c>
      <c r="D20" s="125"/>
      <c r="E20" s="112" t="s">
        <v>79</v>
      </c>
      <c r="F20" s="119"/>
      <c r="G20" s="125"/>
      <c r="H20" s="127" t="s">
        <v>32</v>
      </c>
      <c r="I20" s="12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3.2857142857142855E-3</v>
      </c>
    </row>
    <row r="21" spans="1:18" ht="15" thickBot="1" x14ac:dyDescent="0.35">
      <c r="A21" s="123"/>
      <c r="B21" s="124"/>
      <c r="C21" s="105"/>
      <c r="D21" s="126"/>
      <c r="E21" s="105">
        <v>105</v>
      </c>
      <c r="F21" s="106"/>
      <c r="G21" s="126"/>
      <c r="H21" s="171">
        <v>0.69</v>
      </c>
      <c r="I21" s="173"/>
      <c r="J21" s="105">
        <f>H21/2</f>
        <v>0.34499999999999997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27.75" customHeight="1" x14ac:dyDescent="0.3">
      <c r="A22" s="150" t="s">
        <v>37</v>
      </c>
      <c r="B22" s="151" t="s">
        <v>8</v>
      </c>
      <c r="C22" s="152" t="s">
        <v>38</v>
      </c>
      <c r="D22" s="153"/>
      <c r="E22" s="152" t="s">
        <v>39</v>
      </c>
      <c r="F22" s="154"/>
      <c r="G22" s="153"/>
      <c r="H22" s="155" t="s">
        <v>40</v>
      </c>
      <c r="I22" s="155" t="s">
        <v>41</v>
      </c>
      <c r="J22" s="155"/>
      <c r="K22" s="155" t="s">
        <v>42</v>
      </c>
      <c r="L22" s="155"/>
      <c r="M22" s="155"/>
      <c r="N22" s="155"/>
      <c r="O22" s="155"/>
      <c r="P22" s="156" t="s">
        <v>43</v>
      </c>
      <c r="Q22" s="156"/>
      <c r="R22" s="157"/>
    </row>
    <row r="23" spans="1:18" ht="28.5" customHeight="1" x14ac:dyDescent="0.3">
      <c r="A23" s="146"/>
      <c r="B23" s="142"/>
      <c r="C23" s="105"/>
      <c r="D23" s="126"/>
      <c r="E23" s="105"/>
      <c r="F23" s="106"/>
      <c r="G23" s="126"/>
      <c r="H23" s="124"/>
      <c r="I23" s="124"/>
      <c r="J23" s="124"/>
      <c r="K23" s="124"/>
      <c r="L23" s="124"/>
      <c r="M23" s="124"/>
      <c r="N23" s="124"/>
      <c r="O23" s="124"/>
      <c r="P23" s="158"/>
      <c r="Q23" s="158"/>
      <c r="R23" s="159"/>
    </row>
    <row r="24" spans="1:18" ht="15.6" x14ac:dyDescent="0.3">
      <c r="A24" s="24" t="s">
        <v>44</v>
      </c>
      <c r="B24" s="13" t="s">
        <v>11</v>
      </c>
      <c r="C24" s="160" t="s">
        <v>27</v>
      </c>
      <c r="D24" s="161"/>
      <c r="E24" s="207">
        <f>E14</f>
        <v>3.4560000000000004</v>
      </c>
      <c r="F24" s="208"/>
      <c r="G24" s="209"/>
      <c r="H24" s="13">
        <v>1</v>
      </c>
      <c r="I24" s="158">
        <f>M13</f>
        <v>0.19002156556106725</v>
      </c>
      <c r="J24" s="158"/>
      <c r="K24" s="158">
        <f>R14</f>
        <v>5.4983091886882877E-2</v>
      </c>
      <c r="L24" s="158"/>
      <c r="M24" s="158"/>
      <c r="N24" s="158"/>
      <c r="O24" s="158"/>
      <c r="P24" s="158" t="s">
        <v>45</v>
      </c>
      <c r="Q24" s="158"/>
      <c r="R24" s="159"/>
    </row>
    <row r="25" spans="1:18" ht="28.8" x14ac:dyDescent="0.3">
      <c r="A25" s="24" t="s">
        <v>28</v>
      </c>
      <c r="B25" s="14" t="str">
        <f>B16</f>
        <v>Weighing Balance</v>
      </c>
      <c r="C25" s="160" t="s">
        <v>30</v>
      </c>
      <c r="D25" s="161"/>
      <c r="E25" s="160">
        <f>E17</f>
        <v>15</v>
      </c>
      <c r="F25" s="120"/>
      <c r="G25" s="161"/>
      <c r="H25" s="13">
        <v>1</v>
      </c>
      <c r="I25" s="158">
        <f>J17</f>
        <v>0.25</v>
      </c>
      <c r="J25" s="158"/>
      <c r="K25" s="158">
        <f>R16</f>
        <v>1.6666666666666666E-2</v>
      </c>
      <c r="L25" s="158"/>
      <c r="M25" s="158"/>
      <c r="N25" s="158"/>
      <c r="O25" s="158"/>
      <c r="P25" s="158" t="s">
        <v>46</v>
      </c>
      <c r="Q25" s="158"/>
      <c r="R25" s="159"/>
    </row>
    <row r="26" spans="1:18" x14ac:dyDescent="0.3">
      <c r="A26" s="24" t="s">
        <v>36</v>
      </c>
      <c r="B26" s="14" t="str">
        <f>B18</f>
        <v>Test Sieve</v>
      </c>
      <c r="C26" s="160" t="s">
        <v>30</v>
      </c>
      <c r="D26" s="161"/>
      <c r="E26" s="160">
        <f>E19</f>
        <v>4.75</v>
      </c>
      <c r="F26" s="120"/>
      <c r="G26" s="161"/>
      <c r="H26" s="13">
        <v>1</v>
      </c>
      <c r="I26" s="158">
        <f>J19</f>
        <v>6.8999999999999999E-3</v>
      </c>
      <c r="J26" s="158"/>
      <c r="K26" s="158">
        <f>R18</f>
        <v>1.4526315789473684E-3</v>
      </c>
      <c r="L26" s="158"/>
      <c r="M26" s="158"/>
      <c r="N26" s="158"/>
      <c r="O26" s="158"/>
      <c r="P26" s="158" t="s">
        <v>46</v>
      </c>
      <c r="Q26" s="158"/>
      <c r="R26" s="159"/>
    </row>
    <row r="27" spans="1:18" x14ac:dyDescent="0.3">
      <c r="A27" s="24" t="s">
        <v>59</v>
      </c>
      <c r="B27" s="14" t="str">
        <f>B20</f>
        <v>Hot Air Oven</v>
      </c>
      <c r="C27" s="160" t="s">
        <v>30</v>
      </c>
      <c r="D27" s="161"/>
      <c r="E27" s="160">
        <f>E21</f>
        <v>105</v>
      </c>
      <c r="F27" s="120"/>
      <c r="G27" s="161"/>
      <c r="H27" s="13">
        <v>1</v>
      </c>
      <c r="I27" s="158">
        <f>J21</f>
        <v>0.34499999999999997</v>
      </c>
      <c r="J27" s="158"/>
      <c r="K27" s="158">
        <f>R20</f>
        <v>3.2857142857142855E-3</v>
      </c>
      <c r="L27" s="158"/>
      <c r="M27" s="158"/>
      <c r="N27" s="158"/>
      <c r="O27" s="158"/>
      <c r="P27" s="158" t="s">
        <v>46</v>
      </c>
      <c r="Q27" s="158"/>
      <c r="R27" s="159"/>
    </row>
    <row r="28" spans="1:18" ht="18.75" customHeight="1" x14ac:dyDescent="0.3">
      <c r="A28" s="162" t="s">
        <v>47</v>
      </c>
      <c r="B28" s="162"/>
      <c r="C28" s="163" t="s">
        <v>48</v>
      </c>
      <c r="D28" s="163"/>
      <c r="E28" s="163"/>
      <c r="F28" s="163"/>
      <c r="G28" s="163"/>
      <c r="H28" s="163"/>
      <c r="I28" s="163"/>
      <c r="J28" s="163"/>
      <c r="K28" s="163"/>
      <c r="L28" s="104"/>
      <c r="M28" s="104"/>
      <c r="N28" s="104"/>
      <c r="O28" s="104"/>
      <c r="P28" s="104"/>
      <c r="Q28" s="104"/>
      <c r="R28" s="104"/>
    </row>
    <row r="29" spans="1:18" x14ac:dyDescent="0.3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</row>
    <row r="30" spans="1:18" x14ac:dyDescent="0.3">
      <c r="A30" s="104"/>
      <c r="B30" s="104"/>
      <c r="C30" s="164">
        <f>SQRT(K24^2+K25^2+K26^2+K27^2)</f>
        <v>5.7565825175104425E-2</v>
      </c>
      <c r="D30" s="164"/>
      <c r="E30" s="164"/>
      <c r="F30" s="164"/>
      <c r="G30" s="164"/>
      <c r="H30" s="164"/>
      <c r="I30" s="164"/>
      <c r="J30" s="164"/>
      <c r="K30" s="164"/>
      <c r="L30" s="104"/>
      <c r="M30" s="104"/>
      <c r="N30" s="104"/>
      <c r="O30" s="104"/>
      <c r="P30" s="104"/>
      <c r="Q30" s="104"/>
      <c r="R30" s="104"/>
    </row>
    <row r="31" spans="1:18" x14ac:dyDescent="0.3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1:18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x14ac:dyDescent="0.3">
      <c r="A33" s="15"/>
      <c r="B33" s="104" t="s">
        <v>49</v>
      </c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x14ac:dyDescent="0.3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</row>
    <row r="35" spans="1:18" x14ac:dyDescent="0.3">
      <c r="A35" s="104"/>
      <c r="B35" s="104"/>
      <c r="C35" s="7"/>
      <c r="D35" s="104">
        <f>C30</f>
        <v>5.7565825175104425E-2</v>
      </c>
      <c r="E35" s="104"/>
      <c r="F35" s="104"/>
      <c r="G35" s="7" t="s">
        <v>50</v>
      </c>
      <c r="H35" s="7"/>
      <c r="I35" s="7">
        <f>C30*2</f>
        <v>0.11513165035020885</v>
      </c>
      <c r="J35" s="7"/>
      <c r="K35" s="7"/>
      <c r="L35" s="104"/>
      <c r="M35" s="104"/>
      <c r="N35" s="104"/>
      <c r="O35" s="104"/>
      <c r="P35" s="104"/>
      <c r="Q35" s="104"/>
      <c r="R35" s="104"/>
    </row>
    <row r="36" spans="1:18" x14ac:dyDescent="0.3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</row>
    <row r="37" spans="1:18" x14ac:dyDescent="0.3">
      <c r="A37" s="164" t="s">
        <v>51</v>
      </c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04"/>
      <c r="M37" s="104"/>
      <c r="N37" s="104"/>
      <c r="O37" s="104"/>
      <c r="P37" s="104"/>
      <c r="Q37" s="104"/>
      <c r="R37" s="104"/>
    </row>
    <row r="38" spans="1:18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3">
      <c r="A39" s="104"/>
      <c r="B39" s="104"/>
      <c r="C39" s="7"/>
      <c r="D39" s="104">
        <f>I35</f>
        <v>0.11513165035020885</v>
      </c>
      <c r="E39" s="104"/>
      <c r="F39" t="s">
        <v>52</v>
      </c>
      <c r="G39" s="19">
        <f>E14</f>
        <v>3.4560000000000004</v>
      </c>
      <c r="H39" s="7"/>
      <c r="I39" s="19">
        <f>D39*G39</f>
        <v>0.39789498361032183</v>
      </c>
      <c r="J39" s="7"/>
      <c r="K39" s="7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165" t="s">
        <v>53</v>
      </c>
      <c r="B41" s="165"/>
      <c r="C41" s="27">
        <f>I39</f>
        <v>0.39789498361032183</v>
      </c>
      <c r="D41" s="26" t="s">
        <v>54</v>
      </c>
      <c r="F41" s="17"/>
      <c r="G41" s="17"/>
      <c r="H41" s="31">
        <f>E24</f>
        <v>3.4560000000000004</v>
      </c>
      <c r="K41" s="15"/>
      <c r="L41" s="104"/>
      <c r="M41" s="104"/>
      <c r="N41" s="104"/>
      <c r="O41" s="104"/>
      <c r="P41" s="104"/>
      <c r="Q41" s="104"/>
      <c r="R41" s="104"/>
    </row>
    <row r="42" spans="1:18" x14ac:dyDescent="0.3">
      <c r="A42" s="17" t="s">
        <v>55</v>
      </c>
      <c r="B42" s="15"/>
      <c r="C42" s="29" t="s">
        <v>63</v>
      </c>
      <c r="D42" s="25">
        <f>C41</f>
        <v>0.39789498361032183</v>
      </c>
      <c r="E42" s="30" t="s">
        <v>64</v>
      </c>
      <c r="F42" s="34">
        <f>H41</f>
        <v>3.4560000000000004</v>
      </c>
      <c r="G42" s="18" t="s">
        <v>68</v>
      </c>
      <c r="H42" s="17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x14ac:dyDescent="0.3">
      <c r="A43" s="15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5"/>
      <c r="Q43" s="15"/>
      <c r="R43" s="15"/>
    </row>
    <row r="44" spans="1:18" x14ac:dyDescent="0.3">
      <c r="A44" s="1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5"/>
      <c r="Q44" s="15"/>
      <c r="R44" s="15"/>
    </row>
    <row r="45" spans="1:18" x14ac:dyDescent="0.3">
      <c r="A45" s="1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5"/>
      <c r="Q45" s="15"/>
      <c r="R45" s="15"/>
    </row>
    <row r="46" spans="1:18" x14ac:dyDescent="0.3">
      <c r="A46" s="166" t="s">
        <v>57</v>
      </c>
      <c r="B46" s="166"/>
      <c r="C46" s="16"/>
      <c r="D46" s="104"/>
      <c r="E46" s="104"/>
      <c r="F46" s="104"/>
      <c r="G46" s="104"/>
      <c r="H46" s="104"/>
      <c r="I46" s="104"/>
      <c r="J46" s="104"/>
      <c r="K46" s="104"/>
      <c r="L46" s="166" t="s">
        <v>58</v>
      </c>
      <c r="M46" s="166"/>
      <c r="N46" s="166"/>
      <c r="O46" s="166"/>
      <c r="P46" s="166"/>
      <c r="Q46" s="166"/>
      <c r="R46" s="166"/>
    </row>
  </sheetData>
  <mergeCells count="133">
    <mergeCell ref="A4:B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H19:I19"/>
    <mergeCell ref="J19:K19"/>
    <mergeCell ref="K22:O23"/>
    <mergeCell ref="P22:R23"/>
    <mergeCell ref="C24:D24"/>
    <mergeCell ref="E24:G24"/>
    <mergeCell ref="I24:J24"/>
    <mergeCell ref="K24:O24"/>
    <mergeCell ref="P24:R24"/>
    <mergeCell ref="A22:A23"/>
    <mergeCell ref="B22:B23"/>
    <mergeCell ref="C22:D23"/>
    <mergeCell ref="E22:G23"/>
    <mergeCell ref="H22:H23"/>
    <mergeCell ref="I22:J23"/>
    <mergeCell ref="C27:D27"/>
    <mergeCell ref="E27:G27"/>
    <mergeCell ref="I27:J27"/>
    <mergeCell ref="K27:O27"/>
    <mergeCell ref="P27:R27"/>
    <mergeCell ref="A28:B28"/>
    <mergeCell ref="C28:K28"/>
    <mergeCell ref="L28:R28"/>
    <mergeCell ref="C25:D25"/>
    <mergeCell ref="E25:G25"/>
    <mergeCell ref="I25:J25"/>
    <mergeCell ref="K25:O25"/>
    <mergeCell ref="P25:R25"/>
    <mergeCell ref="C26:D26"/>
    <mergeCell ref="E26:G26"/>
    <mergeCell ref="I26:J26"/>
    <mergeCell ref="K26:O26"/>
    <mergeCell ref="P26:R26"/>
    <mergeCell ref="A34:R34"/>
    <mergeCell ref="A35:B35"/>
    <mergeCell ref="D35:F35"/>
    <mergeCell ref="L35:R35"/>
    <mergeCell ref="A36:R36"/>
    <mergeCell ref="A37:K37"/>
    <mergeCell ref="L37:R37"/>
    <mergeCell ref="A29:R29"/>
    <mergeCell ref="A30:B30"/>
    <mergeCell ref="C30:K30"/>
    <mergeCell ref="L30:R30"/>
    <mergeCell ref="A31:R31"/>
    <mergeCell ref="B33:K33"/>
    <mergeCell ref="L33:R33"/>
    <mergeCell ref="A46:B46"/>
    <mergeCell ref="D46:K46"/>
    <mergeCell ref="L46:R46"/>
    <mergeCell ref="A39:B39"/>
    <mergeCell ref="D39:E39"/>
    <mergeCell ref="L39:R39"/>
    <mergeCell ref="A40:R40"/>
    <mergeCell ref="A41:B41"/>
    <mergeCell ref="L41:R41"/>
  </mergeCells>
  <pageMargins left="0.11811023622047245" right="0.11811023622047245" top="0.98425196850393704" bottom="0.74803149606299213" header="0.31496062992125984" footer="0.31496062992125984"/>
  <pageSetup scale="85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601EA-DEE2-4BE5-806D-931BCA97EFB3}">
  <dimension ref="A1:R46"/>
  <sheetViews>
    <sheetView tabSelected="1" view="pageBreakPreview" zoomScale="85" zoomScaleNormal="100" zoomScaleSheetLayoutView="85" workbookViewId="0">
      <selection activeCell="M9" sqref="M9:P9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4.44140625" customWidth="1"/>
    <col min="5" max="5" width="2.88671875" customWidth="1"/>
    <col min="6" max="6" width="4.88671875" customWidth="1"/>
    <col min="7" max="7" width="11.554687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111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112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17" t="s">
        <v>87</v>
      </c>
      <c r="D4" s="42"/>
      <c r="E4" s="42"/>
      <c r="F4" s="42"/>
      <c r="G4" s="42"/>
      <c r="H4" s="42"/>
      <c r="I4" s="42"/>
      <c r="J4" s="43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85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0.13423480000000002</v>
      </c>
      <c r="O7" s="3"/>
      <c r="P7" s="2">
        <f>SQRT(N7)</f>
        <v>0.36638067634633792</v>
      </c>
      <c r="Q7" s="3"/>
      <c r="R7" s="101">
        <f>P7/P8</f>
        <v>0.18319033817316896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206">
        <v>5.0049999999999999</v>
      </c>
      <c r="F9" s="206"/>
      <c r="G9" s="206"/>
      <c r="H9" s="13">
        <f>E14-E9</f>
        <v>-0.29919999999999991</v>
      </c>
      <c r="I9" s="4">
        <f t="shared" ref="I9:I13" si="0">H9*H9</f>
        <v>8.9520639999999943E-2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206">
        <v>4.59</v>
      </c>
      <c r="F10" s="206"/>
      <c r="G10" s="206"/>
      <c r="H10" s="13">
        <f>E14-E10</f>
        <v>0.11580000000000013</v>
      </c>
      <c r="I10" s="6">
        <f t="shared" si="0"/>
        <v>1.3409640000000028E-2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206">
        <v>4.6989999999999998</v>
      </c>
      <c r="F11" s="206"/>
      <c r="G11" s="206"/>
      <c r="H11" s="13">
        <f>E14-E11</f>
        <v>6.8000000000001393E-3</v>
      </c>
      <c r="I11" s="6">
        <f t="shared" si="0"/>
        <v>4.6240000000001895E-5</v>
      </c>
      <c r="J11" s="103"/>
      <c r="K11" s="104"/>
      <c r="L11" s="7"/>
      <c r="M11" s="106">
        <f>R7</f>
        <v>0.18319033817316896</v>
      </c>
      <c r="N11" s="106"/>
      <c r="O11" s="106"/>
      <c r="P11" s="106"/>
      <c r="Q11" s="7"/>
      <c r="R11" s="23">
        <f>M11</f>
        <v>0.18319033817316896</v>
      </c>
    </row>
    <row r="12" spans="1:18" x14ac:dyDescent="0.3">
      <c r="A12" s="110"/>
      <c r="B12" s="103"/>
      <c r="C12" s="115"/>
      <c r="D12" s="116"/>
      <c r="E12" s="206">
        <v>4.5289999999999999</v>
      </c>
      <c r="F12" s="206"/>
      <c r="G12" s="206"/>
      <c r="H12" s="13">
        <f>E14-E12</f>
        <v>0.17680000000000007</v>
      </c>
      <c r="I12" s="6">
        <f t="shared" si="0"/>
        <v>3.1258240000000027E-2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206">
        <v>4.7060000000000004</v>
      </c>
      <c r="F13" s="206"/>
      <c r="G13" s="206"/>
      <c r="H13" s="13">
        <f>(E13-E14)</f>
        <v>2.0000000000042206E-4</v>
      </c>
      <c r="I13" s="8">
        <f t="shared" si="0"/>
        <v>4.0000000000168825E-8</v>
      </c>
      <c r="J13" s="105"/>
      <c r="K13" s="106"/>
      <c r="L13" s="9"/>
      <c r="M13" s="106">
        <f>R11/R12</f>
        <v>8.192770043522761E-2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200">
        <f>AVERAGE(E9:E13)</f>
        <v>4.7058</v>
      </c>
      <c r="F14" s="201"/>
      <c r="G14" s="202"/>
      <c r="H14" s="112" t="s">
        <v>24</v>
      </c>
      <c r="I14" s="138">
        <f>I9+I10+I11+I12+I13</f>
        <v>0.13423480000000002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8.192770043522761E-2</v>
      </c>
      <c r="Q14" s="5"/>
      <c r="R14" s="121">
        <f>P14/P15</f>
        <v>1.7409941016453656E-2</v>
      </c>
    </row>
    <row r="15" spans="1:18" x14ac:dyDescent="0.3">
      <c r="A15" s="111"/>
      <c r="B15" s="106"/>
      <c r="C15" s="130"/>
      <c r="D15" s="131"/>
      <c r="E15" s="203"/>
      <c r="F15" s="204"/>
      <c r="G15" s="205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4.7058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108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1.6666666666666666E-2</v>
      </c>
    </row>
    <row r="17" spans="1:18" x14ac:dyDescent="0.3">
      <c r="A17" s="123"/>
      <c r="B17" s="124"/>
      <c r="C17" s="105"/>
      <c r="D17" s="126"/>
      <c r="E17" s="105">
        <v>15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1.4526315789473684E-3</v>
      </c>
    </row>
    <row r="19" spans="1:18" x14ac:dyDescent="0.3">
      <c r="A19" s="123"/>
      <c r="B19" s="124"/>
      <c r="C19" s="105"/>
      <c r="D19" s="126"/>
      <c r="E19" s="105">
        <v>4.75</v>
      </c>
      <c r="F19" s="106"/>
      <c r="G19" s="126"/>
      <c r="H19" s="105">
        <v>1.38E-2</v>
      </c>
      <c r="I19" s="126"/>
      <c r="J19" s="105">
        <f>H19/2</f>
        <v>6.8999999999999999E-3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5.6" x14ac:dyDescent="0.3">
      <c r="A20" s="123" t="s">
        <v>59</v>
      </c>
      <c r="B20" s="124" t="s">
        <v>69</v>
      </c>
      <c r="C20" s="112" t="s">
        <v>30</v>
      </c>
      <c r="D20" s="125"/>
      <c r="E20" s="112" t="s">
        <v>79</v>
      </c>
      <c r="F20" s="119"/>
      <c r="G20" s="125"/>
      <c r="H20" s="127" t="s">
        <v>32</v>
      </c>
      <c r="I20" s="12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3.2857142857142855E-3</v>
      </c>
    </row>
    <row r="21" spans="1:18" ht="15" thickBot="1" x14ac:dyDescent="0.35">
      <c r="A21" s="123"/>
      <c r="B21" s="124"/>
      <c r="C21" s="105"/>
      <c r="D21" s="126"/>
      <c r="E21" s="105">
        <v>105</v>
      </c>
      <c r="F21" s="106"/>
      <c r="G21" s="126"/>
      <c r="H21" s="171">
        <v>0.69</v>
      </c>
      <c r="I21" s="173"/>
      <c r="J21" s="105">
        <f>H21/2</f>
        <v>0.34499999999999997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27.75" customHeight="1" x14ac:dyDescent="0.3">
      <c r="A22" s="150" t="s">
        <v>37</v>
      </c>
      <c r="B22" s="151" t="s">
        <v>8</v>
      </c>
      <c r="C22" s="152" t="s">
        <v>38</v>
      </c>
      <c r="D22" s="153"/>
      <c r="E22" s="152" t="s">
        <v>39</v>
      </c>
      <c r="F22" s="154"/>
      <c r="G22" s="153"/>
      <c r="H22" s="155" t="s">
        <v>40</v>
      </c>
      <c r="I22" s="155" t="s">
        <v>41</v>
      </c>
      <c r="J22" s="155"/>
      <c r="K22" s="155" t="s">
        <v>42</v>
      </c>
      <c r="L22" s="155"/>
      <c r="M22" s="155"/>
      <c r="N22" s="155"/>
      <c r="O22" s="155"/>
      <c r="P22" s="156" t="s">
        <v>43</v>
      </c>
      <c r="Q22" s="156"/>
      <c r="R22" s="157"/>
    </row>
    <row r="23" spans="1:18" ht="28.5" customHeight="1" x14ac:dyDescent="0.3">
      <c r="A23" s="146"/>
      <c r="B23" s="142"/>
      <c r="C23" s="105"/>
      <c r="D23" s="126"/>
      <c r="E23" s="105"/>
      <c r="F23" s="106"/>
      <c r="G23" s="126"/>
      <c r="H23" s="124"/>
      <c r="I23" s="124"/>
      <c r="J23" s="124"/>
      <c r="K23" s="124"/>
      <c r="L23" s="124"/>
      <c r="M23" s="124"/>
      <c r="N23" s="124"/>
      <c r="O23" s="124"/>
      <c r="P23" s="158"/>
      <c r="Q23" s="158"/>
      <c r="R23" s="159"/>
    </row>
    <row r="24" spans="1:18" ht="15.6" x14ac:dyDescent="0.3">
      <c r="A24" s="24" t="s">
        <v>44</v>
      </c>
      <c r="B24" s="13" t="s">
        <v>11</v>
      </c>
      <c r="C24" s="160" t="s">
        <v>27</v>
      </c>
      <c r="D24" s="161"/>
      <c r="E24" s="207">
        <f>E14</f>
        <v>4.7058</v>
      </c>
      <c r="F24" s="208"/>
      <c r="G24" s="209"/>
      <c r="H24" s="13">
        <v>1</v>
      </c>
      <c r="I24" s="158">
        <f>M13</f>
        <v>8.192770043522761E-2</v>
      </c>
      <c r="J24" s="158"/>
      <c r="K24" s="158">
        <f>R14</f>
        <v>1.7409941016453656E-2</v>
      </c>
      <c r="L24" s="158"/>
      <c r="M24" s="158"/>
      <c r="N24" s="158"/>
      <c r="O24" s="158"/>
      <c r="P24" s="158" t="s">
        <v>45</v>
      </c>
      <c r="Q24" s="158"/>
      <c r="R24" s="159"/>
    </row>
    <row r="25" spans="1:18" ht="28.8" x14ac:dyDescent="0.3">
      <c r="A25" s="24" t="s">
        <v>28</v>
      </c>
      <c r="B25" s="14" t="str">
        <f>B16</f>
        <v>Weighing Balance</v>
      </c>
      <c r="C25" s="160" t="s">
        <v>30</v>
      </c>
      <c r="D25" s="161"/>
      <c r="E25" s="160">
        <f>E17</f>
        <v>15</v>
      </c>
      <c r="F25" s="120"/>
      <c r="G25" s="161"/>
      <c r="H25" s="13">
        <v>1</v>
      </c>
      <c r="I25" s="158">
        <f>J17</f>
        <v>0.25</v>
      </c>
      <c r="J25" s="158"/>
      <c r="K25" s="158">
        <f>R16</f>
        <v>1.6666666666666666E-2</v>
      </c>
      <c r="L25" s="158"/>
      <c r="M25" s="158"/>
      <c r="N25" s="158"/>
      <c r="O25" s="158"/>
      <c r="P25" s="158" t="s">
        <v>46</v>
      </c>
      <c r="Q25" s="158"/>
      <c r="R25" s="159"/>
    </row>
    <row r="26" spans="1:18" x14ac:dyDescent="0.3">
      <c r="A26" s="24" t="s">
        <v>36</v>
      </c>
      <c r="B26" s="14" t="str">
        <f>B18</f>
        <v>Test Sieve</v>
      </c>
      <c r="C26" s="160" t="s">
        <v>30</v>
      </c>
      <c r="D26" s="161"/>
      <c r="E26" s="160">
        <f>E19</f>
        <v>4.75</v>
      </c>
      <c r="F26" s="120"/>
      <c r="G26" s="161"/>
      <c r="H26" s="13">
        <v>1</v>
      </c>
      <c r="I26" s="158">
        <f>J19</f>
        <v>6.8999999999999999E-3</v>
      </c>
      <c r="J26" s="158"/>
      <c r="K26" s="158">
        <f>R18</f>
        <v>1.4526315789473684E-3</v>
      </c>
      <c r="L26" s="158"/>
      <c r="M26" s="158"/>
      <c r="N26" s="158"/>
      <c r="O26" s="158"/>
      <c r="P26" s="158" t="s">
        <v>46</v>
      </c>
      <c r="Q26" s="158"/>
      <c r="R26" s="159"/>
    </row>
    <row r="27" spans="1:18" x14ac:dyDescent="0.3">
      <c r="A27" s="24" t="s">
        <v>59</v>
      </c>
      <c r="B27" s="14" t="str">
        <f>B20</f>
        <v>Hot Air Oven</v>
      </c>
      <c r="C27" s="160" t="s">
        <v>30</v>
      </c>
      <c r="D27" s="161"/>
      <c r="E27" s="160">
        <f>E21</f>
        <v>105</v>
      </c>
      <c r="F27" s="120"/>
      <c r="G27" s="161"/>
      <c r="H27" s="13">
        <v>1</v>
      </c>
      <c r="I27" s="158">
        <f>J21</f>
        <v>0.34499999999999997</v>
      </c>
      <c r="J27" s="158"/>
      <c r="K27" s="158">
        <f>R20</f>
        <v>3.2857142857142855E-3</v>
      </c>
      <c r="L27" s="158"/>
      <c r="M27" s="158"/>
      <c r="N27" s="158"/>
      <c r="O27" s="158"/>
      <c r="P27" s="158" t="s">
        <v>46</v>
      </c>
      <c r="Q27" s="158"/>
      <c r="R27" s="159"/>
    </row>
    <row r="28" spans="1:18" ht="18.75" customHeight="1" x14ac:dyDescent="0.3">
      <c r="A28" s="162" t="s">
        <v>47</v>
      </c>
      <c r="B28" s="162"/>
      <c r="C28" s="163" t="s">
        <v>48</v>
      </c>
      <c r="D28" s="163"/>
      <c r="E28" s="163"/>
      <c r="F28" s="163"/>
      <c r="G28" s="163"/>
      <c r="H28" s="163"/>
      <c r="I28" s="163"/>
      <c r="J28" s="163"/>
      <c r="K28" s="163"/>
      <c r="L28" s="104"/>
      <c r="M28" s="104"/>
      <c r="N28" s="104"/>
      <c r="O28" s="104"/>
      <c r="P28" s="104"/>
      <c r="Q28" s="104"/>
      <c r="R28" s="104"/>
    </row>
    <row r="29" spans="1:18" x14ac:dyDescent="0.3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</row>
    <row r="30" spans="1:18" x14ac:dyDescent="0.3">
      <c r="A30" s="104"/>
      <c r="B30" s="104"/>
      <c r="C30" s="164">
        <f>SQRT(K24^2+K25^2+K26^2+K27^2)</f>
        <v>2.4367804185967911E-2</v>
      </c>
      <c r="D30" s="164"/>
      <c r="E30" s="164"/>
      <c r="F30" s="164"/>
      <c r="G30" s="164"/>
      <c r="H30" s="164"/>
      <c r="I30" s="164"/>
      <c r="J30" s="164"/>
      <c r="K30" s="164"/>
      <c r="L30" s="104"/>
      <c r="M30" s="104"/>
      <c r="N30" s="104"/>
      <c r="O30" s="104"/>
      <c r="P30" s="104"/>
      <c r="Q30" s="104"/>
      <c r="R30" s="104"/>
    </row>
    <row r="31" spans="1:18" x14ac:dyDescent="0.3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1:18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x14ac:dyDescent="0.3">
      <c r="A33" s="15"/>
      <c r="B33" s="104" t="s">
        <v>49</v>
      </c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x14ac:dyDescent="0.3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</row>
    <row r="35" spans="1:18" x14ac:dyDescent="0.3">
      <c r="A35" s="104"/>
      <c r="B35" s="104"/>
      <c r="C35" s="7"/>
      <c r="D35" s="104">
        <f>C30</f>
        <v>2.4367804185967911E-2</v>
      </c>
      <c r="E35" s="104"/>
      <c r="F35" s="104"/>
      <c r="G35" s="7" t="s">
        <v>50</v>
      </c>
      <c r="H35" s="7"/>
      <c r="I35" s="7">
        <f>C30*2</f>
        <v>4.8735608371935822E-2</v>
      </c>
      <c r="J35" s="7"/>
      <c r="K35" s="7"/>
      <c r="L35" s="104"/>
      <c r="M35" s="104"/>
      <c r="N35" s="104"/>
      <c r="O35" s="104"/>
      <c r="P35" s="104"/>
      <c r="Q35" s="104"/>
      <c r="R35" s="104"/>
    </row>
    <row r="36" spans="1:18" x14ac:dyDescent="0.3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</row>
    <row r="37" spans="1:18" x14ac:dyDescent="0.3">
      <c r="A37" s="164" t="s">
        <v>51</v>
      </c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04"/>
      <c r="M37" s="104"/>
      <c r="N37" s="104"/>
      <c r="O37" s="104"/>
      <c r="P37" s="104"/>
      <c r="Q37" s="104"/>
      <c r="R37" s="104"/>
    </row>
    <row r="38" spans="1:18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3">
      <c r="A39" s="104"/>
      <c r="B39" s="104"/>
      <c r="C39" s="7"/>
      <c r="D39" s="104">
        <f>I35</f>
        <v>4.8735608371935822E-2</v>
      </c>
      <c r="E39" s="104"/>
      <c r="F39" t="s">
        <v>52</v>
      </c>
      <c r="G39" s="19">
        <f>E14</f>
        <v>4.7058</v>
      </c>
      <c r="H39" s="7"/>
      <c r="I39" s="19">
        <f>D39*G39</f>
        <v>0.22934002587665558</v>
      </c>
      <c r="J39" s="7"/>
      <c r="K39" s="7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165" t="s">
        <v>53</v>
      </c>
      <c r="B41" s="165"/>
      <c r="C41" s="27">
        <f>I39</f>
        <v>0.22934002587665558</v>
      </c>
      <c r="D41" s="26" t="s">
        <v>54</v>
      </c>
      <c r="F41" s="17"/>
      <c r="G41" s="17"/>
      <c r="H41" s="31">
        <f>E24</f>
        <v>4.7058</v>
      </c>
      <c r="K41" s="15"/>
      <c r="L41" s="104"/>
      <c r="M41" s="104"/>
      <c r="N41" s="104"/>
      <c r="O41" s="104"/>
      <c r="P41" s="104"/>
      <c r="Q41" s="104"/>
      <c r="R41" s="104"/>
    </row>
    <row r="42" spans="1:18" x14ac:dyDescent="0.3">
      <c r="A42" s="17" t="s">
        <v>55</v>
      </c>
      <c r="B42" s="15"/>
      <c r="C42" s="29" t="s">
        <v>63</v>
      </c>
      <c r="D42" s="25">
        <f>C41</f>
        <v>0.22934002587665558</v>
      </c>
      <c r="E42" s="30" t="s">
        <v>64</v>
      </c>
      <c r="F42" s="34">
        <f>H41</f>
        <v>4.7058</v>
      </c>
      <c r="G42" s="18" t="s">
        <v>68</v>
      </c>
      <c r="H42" s="17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x14ac:dyDescent="0.3">
      <c r="A43" s="15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5"/>
      <c r="Q43" s="15"/>
      <c r="R43" s="15"/>
    </row>
    <row r="44" spans="1:18" x14ac:dyDescent="0.3">
      <c r="A44" s="1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5"/>
      <c r="Q44" s="15"/>
      <c r="R44" s="15"/>
    </row>
    <row r="45" spans="1:18" x14ac:dyDescent="0.3">
      <c r="A45" s="1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5"/>
      <c r="Q45" s="15"/>
      <c r="R45" s="15"/>
    </row>
    <row r="46" spans="1:18" x14ac:dyDescent="0.3">
      <c r="A46" s="166" t="s">
        <v>57</v>
      </c>
      <c r="B46" s="166"/>
      <c r="C46" s="16"/>
      <c r="D46" s="104"/>
      <c r="E46" s="104"/>
      <c r="F46" s="104"/>
      <c r="G46" s="104"/>
      <c r="H46" s="104"/>
      <c r="I46" s="104"/>
      <c r="J46" s="104"/>
      <c r="K46" s="104"/>
      <c r="L46" s="166" t="s">
        <v>58</v>
      </c>
      <c r="M46" s="166"/>
      <c r="N46" s="166"/>
      <c r="O46" s="166"/>
      <c r="P46" s="166"/>
      <c r="Q46" s="166"/>
      <c r="R46" s="166"/>
    </row>
  </sheetData>
  <mergeCells count="133">
    <mergeCell ref="A4:B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H19:I19"/>
    <mergeCell ref="J19:K19"/>
    <mergeCell ref="K22:O23"/>
    <mergeCell ref="P22:R23"/>
    <mergeCell ref="C24:D24"/>
    <mergeCell ref="E24:G24"/>
    <mergeCell ref="I24:J24"/>
    <mergeCell ref="K24:O24"/>
    <mergeCell ref="P24:R24"/>
    <mergeCell ref="A22:A23"/>
    <mergeCell ref="B22:B23"/>
    <mergeCell ref="C22:D23"/>
    <mergeCell ref="E22:G23"/>
    <mergeCell ref="H22:H23"/>
    <mergeCell ref="I22:J23"/>
    <mergeCell ref="C27:D27"/>
    <mergeCell ref="E27:G27"/>
    <mergeCell ref="I27:J27"/>
    <mergeCell ref="K27:O27"/>
    <mergeCell ref="P27:R27"/>
    <mergeCell ref="A28:B28"/>
    <mergeCell ref="C28:K28"/>
    <mergeCell ref="L28:R28"/>
    <mergeCell ref="C25:D25"/>
    <mergeCell ref="E25:G25"/>
    <mergeCell ref="I25:J25"/>
    <mergeCell ref="K25:O25"/>
    <mergeCell ref="P25:R25"/>
    <mergeCell ref="C26:D26"/>
    <mergeCell ref="E26:G26"/>
    <mergeCell ref="I26:J26"/>
    <mergeCell ref="K26:O26"/>
    <mergeCell ref="P26:R26"/>
    <mergeCell ref="A34:R34"/>
    <mergeCell ref="A35:B35"/>
    <mergeCell ref="D35:F35"/>
    <mergeCell ref="L35:R35"/>
    <mergeCell ref="A36:R36"/>
    <mergeCell ref="A37:K37"/>
    <mergeCell ref="L37:R37"/>
    <mergeCell ref="A29:R29"/>
    <mergeCell ref="A30:B30"/>
    <mergeCell ref="C30:K30"/>
    <mergeCell ref="L30:R30"/>
    <mergeCell ref="A31:R31"/>
    <mergeCell ref="B33:K33"/>
    <mergeCell ref="L33:R33"/>
    <mergeCell ref="A46:B46"/>
    <mergeCell ref="D46:K46"/>
    <mergeCell ref="L46:R46"/>
    <mergeCell ref="A39:B39"/>
    <mergeCell ref="D39:E39"/>
    <mergeCell ref="L39:R39"/>
    <mergeCell ref="A40:R40"/>
    <mergeCell ref="A41:B41"/>
    <mergeCell ref="L41:R41"/>
  </mergeCells>
  <pageMargins left="0.11811023622047245" right="0.11811023622047245" top="0.98425196850393704" bottom="0.74803149606299213" header="0.31496062992125984" footer="0.31496062992125984"/>
  <pageSetup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10FA-DFC0-4DD4-8A39-F3357272C9E0}">
  <dimension ref="A1:R43"/>
  <sheetViews>
    <sheetView view="pageBreakPreview" topLeftCell="A17" zoomScale="80" zoomScaleNormal="100" zoomScaleSheetLayoutView="80" workbookViewId="0">
      <selection activeCell="E18" sqref="E18:G18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5.6640625" customWidth="1"/>
    <col min="5" max="5" width="2.88671875" customWidth="1"/>
    <col min="6" max="6" width="5.109375" customWidth="1"/>
    <col min="7" max="7" width="9.8867187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88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66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70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2.2833200000000022E-2</v>
      </c>
      <c r="O7" s="3"/>
      <c r="P7" s="2">
        <f>SQRT(N7)</f>
        <v>0.15110658489953382</v>
      </c>
      <c r="Q7" s="3"/>
      <c r="R7" s="101">
        <f>P7/P8</f>
        <v>7.5553292449766912E-2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206">
        <v>2.8370000000000002</v>
      </c>
      <c r="F9" s="206"/>
      <c r="G9" s="206"/>
      <c r="H9" s="13">
        <f>E14-E9</f>
        <v>-0.13060000000000027</v>
      </c>
      <c r="I9" s="4">
        <f t="shared" ref="I9:I13" si="0">H9*H9</f>
        <v>1.7056360000000072E-2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206">
        <v>2.706</v>
      </c>
      <c r="F10" s="206"/>
      <c r="G10" s="206"/>
      <c r="H10" s="13">
        <f>E14-E10</f>
        <v>3.9999999999995595E-4</v>
      </c>
      <c r="I10" s="6">
        <f t="shared" si="0"/>
        <v>1.5999999999996475E-7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206">
        <v>2.66</v>
      </c>
      <c r="F11" s="206"/>
      <c r="G11" s="206"/>
      <c r="H11" s="13">
        <f>E14-E11</f>
        <v>4.6399999999999775E-2</v>
      </c>
      <c r="I11" s="6">
        <f t="shared" si="0"/>
        <v>2.152959999999979E-3</v>
      </c>
      <c r="J11" s="103"/>
      <c r="K11" s="104"/>
      <c r="L11" s="7"/>
      <c r="M11" s="106">
        <f>R7</f>
        <v>7.5553292449766912E-2</v>
      </c>
      <c r="N11" s="106"/>
      <c r="O11" s="106"/>
      <c r="P11" s="106"/>
      <c r="Q11" s="7"/>
      <c r="R11" s="23">
        <f>M11</f>
        <v>7.5553292449766912E-2</v>
      </c>
    </row>
    <row r="12" spans="1:18" x14ac:dyDescent="0.3">
      <c r="A12" s="110"/>
      <c r="B12" s="103"/>
      <c r="C12" s="115"/>
      <c r="D12" s="116"/>
      <c r="E12" s="206">
        <v>2.657</v>
      </c>
      <c r="F12" s="206"/>
      <c r="G12" s="206"/>
      <c r="H12" s="13">
        <f>E14-E12</f>
        <v>4.9399999999999888E-2</v>
      </c>
      <c r="I12" s="6">
        <f t="shared" si="0"/>
        <v>2.4403599999999891E-3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206">
        <v>2.6720000000000002</v>
      </c>
      <c r="F13" s="206"/>
      <c r="G13" s="206"/>
      <c r="H13" s="13">
        <f>(E13-E14)</f>
        <v>-3.4399999999999764E-2</v>
      </c>
      <c r="I13" s="8">
        <f t="shared" si="0"/>
        <v>1.1833599999999838E-3</v>
      </c>
      <c r="J13" s="105"/>
      <c r="K13" s="106"/>
      <c r="L13" s="9"/>
      <c r="M13" s="106">
        <f>R11/R12</f>
        <v>3.3789486784332246E-2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68">
        <f>AVERAGE(E9:E13)</f>
        <v>2.7063999999999999</v>
      </c>
      <c r="F14" s="169"/>
      <c r="G14" s="170"/>
      <c r="H14" s="112" t="s">
        <v>24</v>
      </c>
      <c r="I14" s="138">
        <f>I9+I10+I11+I12+I13</f>
        <v>2.2833200000000022E-2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3.3789486784332246E-2</v>
      </c>
      <c r="Q14" s="5"/>
      <c r="R14" s="121">
        <f>P14/P15</f>
        <v>1.2485030588358058E-2</v>
      </c>
    </row>
    <row r="15" spans="1:18" x14ac:dyDescent="0.3">
      <c r="A15" s="111"/>
      <c r="B15" s="106"/>
      <c r="C15" s="130"/>
      <c r="D15" s="131"/>
      <c r="E15" s="171"/>
      <c r="F15" s="172"/>
      <c r="G15" s="17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2.7063999999999999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108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1.6666666666666666E-2</v>
      </c>
    </row>
    <row r="17" spans="1:18" x14ac:dyDescent="0.3">
      <c r="A17" s="123"/>
      <c r="B17" s="124"/>
      <c r="C17" s="105"/>
      <c r="D17" s="126"/>
      <c r="E17" s="105">
        <v>15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69</v>
      </c>
      <c r="C18" s="112" t="s">
        <v>30</v>
      </c>
      <c r="D18" s="125"/>
      <c r="E18" s="112" t="s">
        <v>61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3.2857142857142855E-3</v>
      </c>
    </row>
    <row r="19" spans="1:18" ht="15" thickBot="1" x14ac:dyDescent="0.35">
      <c r="A19" s="123"/>
      <c r="B19" s="124"/>
      <c r="C19" s="105"/>
      <c r="D19" s="126"/>
      <c r="E19" s="105">
        <v>105</v>
      </c>
      <c r="F19" s="106"/>
      <c r="G19" s="126"/>
      <c r="H19" s="171">
        <v>0.69</v>
      </c>
      <c r="I19" s="173"/>
      <c r="J19" s="105">
        <f>H19/2</f>
        <v>0.34499999999999997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27.75" customHeight="1" x14ac:dyDescent="0.3">
      <c r="A20" s="150" t="s">
        <v>37</v>
      </c>
      <c r="B20" s="151" t="s">
        <v>8</v>
      </c>
      <c r="C20" s="152" t="s">
        <v>38</v>
      </c>
      <c r="D20" s="153"/>
      <c r="E20" s="152" t="s">
        <v>39</v>
      </c>
      <c r="F20" s="154"/>
      <c r="G20" s="153"/>
      <c r="H20" s="155" t="s">
        <v>40</v>
      </c>
      <c r="I20" s="155" t="s">
        <v>41</v>
      </c>
      <c r="J20" s="155"/>
      <c r="K20" s="155" t="s">
        <v>42</v>
      </c>
      <c r="L20" s="155"/>
      <c r="M20" s="155"/>
      <c r="N20" s="155"/>
      <c r="O20" s="155"/>
      <c r="P20" s="156" t="s">
        <v>43</v>
      </c>
      <c r="Q20" s="156"/>
      <c r="R20" s="157"/>
    </row>
    <row r="21" spans="1:18" ht="28.5" customHeight="1" x14ac:dyDescent="0.3">
      <c r="A21" s="146"/>
      <c r="B21" s="142"/>
      <c r="C21" s="105"/>
      <c r="D21" s="126"/>
      <c r="E21" s="105"/>
      <c r="F21" s="106"/>
      <c r="G21" s="126"/>
      <c r="H21" s="124"/>
      <c r="I21" s="124"/>
      <c r="J21" s="124"/>
      <c r="K21" s="124"/>
      <c r="L21" s="124"/>
      <c r="M21" s="124"/>
      <c r="N21" s="124"/>
      <c r="O21" s="124"/>
      <c r="P21" s="158"/>
      <c r="Q21" s="158"/>
      <c r="R21" s="159"/>
    </row>
    <row r="22" spans="1:18" ht="15.6" x14ac:dyDescent="0.3">
      <c r="A22" s="24" t="s">
        <v>44</v>
      </c>
      <c r="B22" s="13" t="s">
        <v>11</v>
      </c>
      <c r="C22" s="160" t="s">
        <v>27</v>
      </c>
      <c r="D22" s="161"/>
      <c r="E22" s="194">
        <f>E14</f>
        <v>2.7063999999999999</v>
      </c>
      <c r="F22" s="195"/>
      <c r="G22" s="196"/>
      <c r="H22" s="13">
        <v>1</v>
      </c>
      <c r="I22" s="158">
        <f>M13</f>
        <v>3.3789486784332246E-2</v>
      </c>
      <c r="J22" s="158"/>
      <c r="K22" s="158">
        <f>R14</f>
        <v>1.2485030588358058E-2</v>
      </c>
      <c r="L22" s="158"/>
      <c r="M22" s="158"/>
      <c r="N22" s="158"/>
      <c r="O22" s="158"/>
      <c r="P22" s="158" t="s">
        <v>45</v>
      </c>
      <c r="Q22" s="158"/>
      <c r="R22" s="159"/>
    </row>
    <row r="23" spans="1:18" ht="28.8" x14ac:dyDescent="0.3">
      <c r="A23" s="24" t="s">
        <v>28</v>
      </c>
      <c r="B23" s="14" t="str">
        <f>B16</f>
        <v>Weighing Balance</v>
      </c>
      <c r="C23" s="160" t="s">
        <v>30</v>
      </c>
      <c r="D23" s="161"/>
      <c r="E23" s="160">
        <f>E17</f>
        <v>15</v>
      </c>
      <c r="F23" s="120"/>
      <c r="G23" s="161"/>
      <c r="H23" s="13">
        <v>1</v>
      </c>
      <c r="I23" s="158">
        <f>J17</f>
        <v>0.25</v>
      </c>
      <c r="J23" s="158"/>
      <c r="K23" s="158">
        <f>R16</f>
        <v>1.6666666666666666E-2</v>
      </c>
      <c r="L23" s="158"/>
      <c r="M23" s="158"/>
      <c r="N23" s="158"/>
      <c r="O23" s="158"/>
      <c r="P23" s="158" t="s">
        <v>46</v>
      </c>
      <c r="Q23" s="158"/>
      <c r="R23" s="159"/>
    </row>
    <row r="24" spans="1:18" x14ac:dyDescent="0.3">
      <c r="A24" s="24" t="s">
        <v>36</v>
      </c>
      <c r="B24" s="14" t="str">
        <f>B18</f>
        <v>Hot Air Oven</v>
      </c>
      <c r="C24" s="160" t="s">
        <v>30</v>
      </c>
      <c r="D24" s="161"/>
      <c r="E24" s="160">
        <f>E19</f>
        <v>105</v>
      </c>
      <c r="F24" s="120"/>
      <c r="G24" s="161"/>
      <c r="H24" s="13">
        <v>1</v>
      </c>
      <c r="I24" s="158">
        <f>J19</f>
        <v>0.34499999999999997</v>
      </c>
      <c r="J24" s="158"/>
      <c r="K24" s="158">
        <f>R18</f>
        <v>3.2857142857142855E-3</v>
      </c>
      <c r="L24" s="158"/>
      <c r="M24" s="158"/>
      <c r="N24" s="158"/>
      <c r="O24" s="158"/>
      <c r="P24" s="158" t="s">
        <v>46</v>
      </c>
      <c r="Q24" s="158"/>
      <c r="R24" s="159"/>
    </row>
    <row r="25" spans="1:18" ht="18.75" customHeight="1" x14ac:dyDescent="0.3">
      <c r="A25" s="162" t="s">
        <v>47</v>
      </c>
      <c r="B25" s="162"/>
      <c r="C25" s="163" t="s">
        <v>48</v>
      </c>
      <c r="D25" s="163"/>
      <c r="E25" s="163"/>
      <c r="F25" s="163"/>
      <c r="G25" s="163"/>
      <c r="H25" s="163"/>
      <c r="I25" s="163"/>
      <c r="J25" s="163"/>
      <c r="K25" s="163"/>
      <c r="L25" s="104"/>
      <c r="M25" s="104"/>
      <c r="N25" s="104"/>
      <c r="O25" s="104"/>
      <c r="P25" s="104"/>
      <c r="Q25" s="104"/>
      <c r="R25" s="104"/>
    </row>
    <row r="26" spans="1:18" x14ac:dyDescent="0.3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</row>
    <row r="27" spans="1:18" x14ac:dyDescent="0.3">
      <c r="A27" s="104"/>
      <c r="B27" s="104"/>
      <c r="C27" s="164">
        <f>SQRT(K22^2+K23^2+K24^2)</f>
        <v>2.1081975356625409E-2</v>
      </c>
      <c r="D27" s="164"/>
      <c r="E27" s="164"/>
      <c r="F27" s="164"/>
      <c r="G27" s="164"/>
      <c r="H27" s="164"/>
      <c r="I27" s="164"/>
      <c r="J27" s="164"/>
      <c r="K27" s="164"/>
      <c r="L27" s="104"/>
      <c r="M27" s="104"/>
      <c r="N27" s="104"/>
      <c r="O27" s="104"/>
      <c r="P27" s="104"/>
      <c r="Q27" s="104"/>
      <c r="R27" s="104"/>
    </row>
    <row r="28" spans="1:18" x14ac:dyDescent="0.3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</row>
    <row r="29" spans="1:18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3">
      <c r="A30" s="15"/>
      <c r="B30" s="104" t="s">
        <v>49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</row>
    <row r="31" spans="1:18" x14ac:dyDescent="0.3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1:18" x14ac:dyDescent="0.3">
      <c r="A32" s="104"/>
      <c r="B32" s="104"/>
      <c r="C32" s="7"/>
      <c r="D32" s="104">
        <f>C27</f>
        <v>2.1081975356625409E-2</v>
      </c>
      <c r="E32" s="104"/>
      <c r="F32" s="104"/>
      <c r="G32" s="7" t="s">
        <v>50</v>
      </c>
      <c r="H32" s="7"/>
      <c r="I32" s="7">
        <f>C27*2</f>
        <v>4.2163950713250818E-2</v>
      </c>
      <c r="J32" s="7"/>
      <c r="K32" s="7"/>
      <c r="L32" s="104"/>
      <c r="M32" s="104"/>
      <c r="N32" s="104"/>
      <c r="O32" s="104"/>
      <c r="P32" s="104"/>
      <c r="Q32" s="104"/>
      <c r="R32" s="104"/>
    </row>
    <row r="33" spans="1:18" x14ac:dyDescent="0.3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x14ac:dyDescent="0.3">
      <c r="A34" s="164" t="s">
        <v>51</v>
      </c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04"/>
      <c r="M34" s="104"/>
      <c r="N34" s="104"/>
      <c r="O34" s="104"/>
      <c r="P34" s="104"/>
      <c r="Q34" s="104"/>
      <c r="R34" s="104"/>
    </row>
    <row r="35" spans="1:18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">
      <c r="A36" s="104"/>
      <c r="B36" s="104"/>
      <c r="C36" s="7"/>
      <c r="D36" s="104">
        <f>I32</f>
        <v>4.2163950713250818E-2</v>
      </c>
      <c r="E36" s="104"/>
      <c r="F36" t="s">
        <v>52</v>
      </c>
      <c r="G36" s="7">
        <f>E14</f>
        <v>2.7063999999999999</v>
      </c>
      <c r="H36" s="7"/>
      <c r="I36" s="32">
        <f>D36*G36</f>
        <v>0.114112516210342</v>
      </c>
      <c r="J36" s="7"/>
      <c r="K36" s="7"/>
      <c r="L36" s="104"/>
      <c r="M36" s="104"/>
      <c r="N36" s="104"/>
      <c r="O36" s="104"/>
      <c r="P36" s="104"/>
      <c r="Q36" s="104"/>
      <c r="R36" s="104"/>
    </row>
    <row r="37" spans="1:18" x14ac:dyDescent="0.3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x14ac:dyDescent="0.3">
      <c r="A38" s="165" t="s">
        <v>53</v>
      </c>
      <c r="B38" s="165"/>
      <c r="C38" s="27">
        <f>I36</f>
        <v>0.114112516210342</v>
      </c>
      <c r="D38" s="26" t="s">
        <v>54</v>
      </c>
      <c r="F38" s="17"/>
      <c r="G38" s="17"/>
      <c r="H38" s="31">
        <f>E22</f>
        <v>2.7063999999999999</v>
      </c>
      <c r="K38" s="15"/>
      <c r="L38" s="104"/>
      <c r="M38" s="104"/>
      <c r="N38" s="104"/>
      <c r="O38" s="104"/>
      <c r="P38" s="104"/>
      <c r="Q38" s="104"/>
      <c r="R38" s="104"/>
    </row>
    <row r="39" spans="1:18" x14ac:dyDescent="0.3">
      <c r="A39" s="17" t="s">
        <v>55</v>
      </c>
      <c r="B39" s="15"/>
      <c r="C39" s="29" t="s">
        <v>63</v>
      </c>
      <c r="D39" s="33">
        <f>C38</f>
        <v>0.114112516210342</v>
      </c>
      <c r="E39" s="30" t="s">
        <v>64</v>
      </c>
      <c r="F39" s="34">
        <f>H38</f>
        <v>2.7063999999999999</v>
      </c>
      <c r="G39" s="18"/>
      <c r="H39" s="17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x14ac:dyDescent="0.3">
      <c r="A40" s="15" t="s">
        <v>56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5"/>
      <c r="Q40" s="15"/>
      <c r="R40" s="15"/>
    </row>
    <row r="41" spans="1:18" x14ac:dyDescent="0.3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5"/>
      <c r="Q41" s="15"/>
      <c r="R41" s="15"/>
    </row>
    <row r="42" spans="1:18" x14ac:dyDescent="0.3">
      <c r="A42" s="1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5"/>
      <c r="Q42" s="15"/>
      <c r="R42" s="15"/>
    </row>
    <row r="43" spans="1:18" x14ac:dyDescent="0.3">
      <c r="A43" s="166" t="s">
        <v>57</v>
      </c>
      <c r="B43" s="166"/>
      <c r="C43" s="16"/>
      <c r="D43" s="104"/>
      <c r="E43" s="104"/>
      <c r="F43" s="104"/>
      <c r="G43" s="104"/>
      <c r="H43" s="104"/>
      <c r="I43" s="104"/>
      <c r="J43" s="104"/>
      <c r="K43" s="104"/>
      <c r="L43" s="166" t="s">
        <v>58</v>
      </c>
      <c r="M43" s="166"/>
      <c r="N43" s="166"/>
      <c r="O43" s="166"/>
      <c r="P43" s="166"/>
      <c r="Q43" s="166"/>
      <c r="R43" s="166"/>
    </row>
  </sheetData>
  <mergeCells count="118"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A20:A21"/>
    <mergeCell ref="B20:B21"/>
    <mergeCell ref="C20:D21"/>
    <mergeCell ref="E20:G21"/>
    <mergeCell ref="H20:H21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I20:J21"/>
    <mergeCell ref="K20:O21"/>
    <mergeCell ref="P20:R21"/>
    <mergeCell ref="C22:D22"/>
    <mergeCell ref="E22:G22"/>
    <mergeCell ref="I22:J22"/>
    <mergeCell ref="K22:O22"/>
    <mergeCell ref="P22:R22"/>
    <mergeCell ref="L18:N19"/>
    <mergeCell ref="R18:R19"/>
    <mergeCell ref="E19:G19"/>
    <mergeCell ref="H19:I19"/>
    <mergeCell ref="J19:K19"/>
    <mergeCell ref="C23:D23"/>
    <mergeCell ref="E23:G23"/>
    <mergeCell ref="I23:J23"/>
    <mergeCell ref="K23:O23"/>
    <mergeCell ref="P23:R23"/>
    <mergeCell ref="C24:D24"/>
    <mergeCell ref="E24:G24"/>
    <mergeCell ref="I24:J24"/>
    <mergeCell ref="K24:O24"/>
    <mergeCell ref="P24:R24"/>
    <mergeCell ref="A28:R28"/>
    <mergeCell ref="B30:K30"/>
    <mergeCell ref="L30:R30"/>
    <mergeCell ref="A31:R31"/>
    <mergeCell ref="A32:B32"/>
    <mergeCell ref="D32:F32"/>
    <mergeCell ref="L32:R32"/>
    <mergeCell ref="A25:B25"/>
    <mergeCell ref="C25:K25"/>
    <mergeCell ref="L25:R25"/>
    <mergeCell ref="A26:R26"/>
    <mergeCell ref="A27:B27"/>
    <mergeCell ref="C27:K27"/>
    <mergeCell ref="L27:R27"/>
    <mergeCell ref="A37:R37"/>
    <mergeCell ref="A38:B38"/>
    <mergeCell ref="L38:R38"/>
    <mergeCell ref="A43:B43"/>
    <mergeCell ref="D43:K43"/>
    <mergeCell ref="L43:R43"/>
    <mergeCell ref="A33:R33"/>
    <mergeCell ref="A34:K34"/>
    <mergeCell ref="L34:R34"/>
    <mergeCell ref="A36:B36"/>
    <mergeCell ref="D36:E36"/>
    <mergeCell ref="L36:R36"/>
  </mergeCells>
  <pageMargins left="0.11811023622047245" right="0.11811023622047245" top="0.98425196850393704" bottom="0.74803149606299213" header="0.31496062992125984" footer="0.31496062992125984"/>
  <pageSetup scale="85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E4750-BF82-4DCC-916A-6E8A5F558EA1}">
  <dimension ref="A1:R46"/>
  <sheetViews>
    <sheetView view="pageBreakPreview" topLeftCell="A24" zoomScaleNormal="100" zoomScaleSheetLayoutView="100" workbookViewId="0">
      <selection activeCell="G39" sqref="G39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5.33203125" customWidth="1"/>
    <col min="5" max="5" width="2.88671875" customWidth="1"/>
    <col min="6" max="6" width="5" customWidth="1"/>
    <col min="7" max="7" width="10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89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81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9.8799999999999947E-3</v>
      </c>
      <c r="O7" s="3"/>
      <c r="P7" s="2">
        <f>SQRT(N7)</f>
        <v>9.9398189118313385E-2</v>
      </c>
      <c r="Q7" s="3"/>
      <c r="R7" s="101">
        <f>P7/P8</f>
        <v>4.9699094559156692E-2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206">
        <v>0.48</v>
      </c>
      <c r="F9" s="206"/>
      <c r="G9" s="206"/>
      <c r="H9" s="13">
        <f>E14-E9</f>
        <v>2.8000000000000025E-2</v>
      </c>
      <c r="I9" s="4">
        <f t="shared" ref="I9:I13" si="0">H9*H9</f>
        <v>7.8400000000000138E-4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206">
        <v>0.59</v>
      </c>
      <c r="F10" s="206"/>
      <c r="G10" s="206"/>
      <c r="H10" s="13">
        <f>E14-E10</f>
        <v>-8.1999999999999962E-2</v>
      </c>
      <c r="I10" s="6">
        <f t="shared" si="0"/>
        <v>6.7239999999999939E-3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206">
        <v>0.46</v>
      </c>
      <c r="F11" s="206"/>
      <c r="G11" s="206"/>
      <c r="H11" s="13">
        <f>E14-E11</f>
        <v>4.7999999999999987E-2</v>
      </c>
      <c r="I11" s="6">
        <f t="shared" si="0"/>
        <v>2.3039999999999988E-3</v>
      </c>
      <c r="J11" s="103"/>
      <c r="K11" s="104"/>
      <c r="L11" s="7"/>
      <c r="M11" s="106">
        <f>R7</f>
        <v>4.9699094559156692E-2</v>
      </c>
      <c r="N11" s="106"/>
      <c r="O11" s="106"/>
      <c r="P11" s="106"/>
      <c r="Q11" s="7"/>
      <c r="R11" s="23">
        <f>M11</f>
        <v>4.9699094559156692E-2</v>
      </c>
    </row>
    <row r="12" spans="1:18" x14ac:dyDescent="0.3">
      <c r="A12" s="110"/>
      <c r="B12" s="103"/>
      <c r="C12" s="115"/>
      <c r="D12" s="116"/>
      <c r="E12" s="206">
        <v>0.5</v>
      </c>
      <c r="F12" s="206"/>
      <c r="G12" s="206"/>
      <c r="H12" s="13">
        <f>E14-E12</f>
        <v>8.0000000000000071E-3</v>
      </c>
      <c r="I12" s="6">
        <f t="shared" si="0"/>
        <v>6.4000000000000119E-5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206">
        <v>0.51</v>
      </c>
      <c r="F13" s="206"/>
      <c r="G13" s="206"/>
      <c r="H13" s="13">
        <f>(E13-E14)</f>
        <v>2.0000000000000018E-3</v>
      </c>
      <c r="I13" s="8">
        <f t="shared" si="0"/>
        <v>4.0000000000000074E-6</v>
      </c>
      <c r="J13" s="105"/>
      <c r="K13" s="106"/>
      <c r="L13" s="9"/>
      <c r="M13" s="106">
        <f>R11/R12</f>
        <v>2.222678647547258E-2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68">
        <f>AVERAGE(E9:E13)</f>
        <v>0.50800000000000001</v>
      </c>
      <c r="F14" s="169"/>
      <c r="G14" s="170"/>
      <c r="H14" s="112" t="s">
        <v>24</v>
      </c>
      <c r="I14" s="138">
        <f>I9+I10+I11+I12+I13</f>
        <v>9.8799999999999947E-3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2.222678647547258E-2</v>
      </c>
      <c r="Q14" s="5"/>
      <c r="R14" s="121">
        <f>P14/P15</f>
        <v>4.375351668400114E-2</v>
      </c>
    </row>
    <row r="15" spans="1:18" x14ac:dyDescent="0.3">
      <c r="A15" s="111"/>
      <c r="B15" s="106"/>
      <c r="C15" s="130"/>
      <c r="D15" s="131"/>
      <c r="E15" s="171"/>
      <c r="F15" s="172"/>
      <c r="G15" s="17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0.50800000000000001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108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1.6666666666666666E-2</v>
      </c>
    </row>
    <row r="17" spans="1:18" x14ac:dyDescent="0.3">
      <c r="A17" s="123"/>
      <c r="B17" s="124"/>
      <c r="C17" s="105"/>
      <c r="D17" s="126"/>
      <c r="E17" s="105">
        <v>15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77</v>
      </c>
      <c r="C18" s="112" t="s">
        <v>30</v>
      </c>
      <c r="D18" s="125"/>
      <c r="E18" s="112" t="s">
        <v>78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1.4526315789473684E-3</v>
      </c>
    </row>
    <row r="19" spans="1:18" x14ac:dyDescent="0.3">
      <c r="A19" s="123"/>
      <c r="B19" s="124"/>
      <c r="C19" s="105"/>
      <c r="D19" s="126"/>
      <c r="E19" s="105">
        <v>4.75</v>
      </c>
      <c r="F19" s="106"/>
      <c r="G19" s="126"/>
      <c r="H19" s="105">
        <v>1.38E-2</v>
      </c>
      <c r="I19" s="126"/>
      <c r="J19" s="105">
        <f>H19/2</f>
        <v>6.8999999999999999E-3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15.6" x14ac:dyDescent="0.3">
      <c r="A20" s="123" t="s">
        <v>59</v>
      </c>
      <c r="B20" s="124" t="s">
        <v>77</v>
      </c>
      <c r="C20" s="112" t="s">
        <v>30</v>
      </c>
      <c r="D20" s="125"/>
      <c r="E20" s="112" t="s">
        <v>82</v>
      </c>
      <c r="F20" s="119"/>
      <c r="G20" s="125"/>
      <c r="H20" s="127" t="s">
        <v>32</v>
      </c>
      <c r="I20" s="128"/>
      <c r="J20" s="112" t="s">
        <v>33</v>
      </c>
      <c r="K20" s="125"/>
      <c r="L20" s="112" t="s">
        <v>34</v>
      </c>
      <c r="M20" s="119"/>
      <c r="N20" s="119"/>
      <c r="O20" s="11"/>
      <c r="P20" s="10" t="s">
        <v>28</v>
      </c>
      <c r="Q20" s="5"/>
      <c r="R20" s="121">
        <f>J21/E21</f>
        <v>2.1999999999999999E-2</v>
      </c>
    </row>
    <row r="21" spans="1:18" ht="15" thickBot="1" x14ac:dyDescent="0.35">
      <c r="A21" s="123"/>
      <c r="B21" s="124"/>
      <c r="C21" s="105"/>
      <c r="D21" s="126"/>
      <c r="E21" s="105">
        <v>75</v>
      </c>
      <c r="F21" s="106"/>
      <c r="G21" s="126"/>
      <c r="H21" s="105">
        <v>3.3</v>
      </c>
      <c r="I21" s="126"/>
      <c r="J21" s="105">
        <f>H21/2</f>
        <v>1.65</v>
      </c>
      <c r="K21" s="126"/>
      <c r="L21" s="105"/>
      <c r="M21" s="106"/>
      <c r="N21" s="106"/>
      <c r="O21" s="12"/>
      <c r="P21" s="10" t="s">
        <v>35</v>
      </c>
      <c r="Q21" s="9"/>
      <c r="R21" s="122"/>
    </row>
    <row r="22" spans="1:18" ht="27.75" customHeight="1" x14ac:dyDescent="0.3">
      <c r="A22" s="150" t="s">
        <v>37</v>
      </c>
      <c r="B22" s="151" t="s">
        <v>8</v>
      </c>
      <c r="C22" s="152" t="s">
        <v>38</v>
      </c>
      <c r="D22" s="153"/>
      <c r="E22" s="152" t="s">
        <v>39</v>
      </c>
      <c r="F22" s="154"/>
      <c r="G22" s="153"/>
      <c r="H22" s="155" t="s">
        <v>40</v>
      </c>
      <c r="I22" s="155" t="s">
        <v>41</v>
      </c>
      <c r="J22" s="155"/>
      <c r="K22" s="155" t="s">
        <v>42</v>
      </c>
      <c r="L22" s="155"/>
      <c r="M22" s="155"/>
      <c r="N22" s="155"/>
      <c r="O22" s="155"/>
      <c r="P22" s="156" t="s">
        <v>43</v>
      </c>
      <c r="Q22" s="156"/>
      <c r="R22" s="157"/>
    </row>
    <row r="23" spans="1:18" ht="28.5" customHeight="1" x14ac:dyDescent="0.3">
      <c r="A23" s="146"/>
      <c r="B23" s="142"/>
      <c r="C23" s="105"/>
      <c r="D23" s="126"/>
      <c r="E23" s="105"/>
      <c r="F23" s="106"/>
      <c r="G23" s="126"/>
      <c r="H23" s="124"/>
      <c r="I23" s="124"/>
      <c r="J23" s="124"/>
      <c r="K23" s="124"/>
      <c r="L23" s="124"/>
      <c r="M23" s="124"/>
      <c r="N23" s="124"/>
      <c r="O23" s="124"/>
      <c r="P23" s="158"/>
      <c r="Q23" s="158"/>
      <c r="R23" s="159"/>
    </row>
    <row r="24" spans="1:18" ht="15.6" x14ac:dyDescent="0.3">
      <c r="A24" s="24" t="s">
        <v>44</v>
      </c>
      <c r="B24" s="13" t="s">
        <v>11</v>
      </c>
      <c r="C24" s="160" t="s">
        <v>27</v>
      </c>
      <c r="D24" s="161"/>
      <c r="E24" s="197">
        <f>E14</f>
        <v>0.50800000000000001</v>
      </c>
      <c r="F24" s="198"/>
      <c r="G24" s="199"/>
      <c r="H24" s="13">
        <v>1</v>
      </c>
      <c r="I24" s="158">
        <f>M13</f>
        <v>2.222678647547258E-2</v>
      </c>
      <c r="J24" s="158"/>
      <c r="K24" s="158">
        <f>R14</f>
        <v>4.375351668400114E-2</v>
      </c>
      <c r="L24" s="158"/>
      <c r="M24" s="158"/>
      <c r="N24" s="158"/>
      <c r="O24" s="158"/>
      <c r="P24" s="158" t="s">
        <v>45</v>
      </c>
      <c r="Q24" s="158"/>
      <c r="R24" s="159"/>
    </row>
    <row r="25" spans="1:18" ht="28.8" x14ac:dyDescent="0.3">
      <c r="A25" s="24" t="s">
        <v>28</v>
      </c>
      <c r="B25" s="14" t="str">
        <f>B16</f>
        <v>Weighing Balance</v>
      </c>
      <c r="C25" s="160" t="s">
        <v>30</v>
      </c>
      <c r="D25" s="161"/>
      <c r="E25" s="160">
        <f>E17</f>
        <v>15</v>
      </c>
      <c r="F25" s="120"/>
      <c r="G25" s="161"/>
      <c r="H25" s="13">
        <v>1</v>
      </c>
      <c r="I25" s="158">
        <f>J17</f>
        <v>0.25</v>
      </c>
      <c r="J25" s="158"/>
      <c r="K25" s="158">
        <f>R16</f>
        <v>1.6666666666666666E-2</v>
      </c>
      <c r="L25" s="158"/>
      <c r="M25" s="158"/>
      <c r="N25" s="158"/>
      <c r="O25" s="158"/>
      <c r="P25" s="158" t="s">
        <v>46</v>
      </c>
      <c r="Q25" s="158"/>
      <c r="R25" s="159"/>
    </row>
    <row r="26" spans="1:18" x14ac:dyDescent="0.3">
      <c r="A26" s="24" t="s">
        <v>36</v>
      </c>
      <c r="B26" s="14" t="str">
        <f>B18</f>
        <v>Test Sieve</v>
      </c>
      <c r="C26" s="160" t="s">
        <v>30</v>
      </c>
      <c r="D26" s="161"/>
      <c r="E26" s="160">
        <f>E19</f>
        <v>4.75</v>
      </c>
      <c r="F26" s="120"/>
      <c r="G26" s="161"/>
      <c r="H26" s="13">
        <v>1</v>
      </c>
      <c r="I26" s="158">
        <f>J19</f>
        <v>6.8999999999999999E-3</v>
      </c>
      <c r="J26" s="158"/>
      <c r="K26" s="158">
        <f>R18</f>
        <v>1.4526315789473684E-3</v>
      </c>
      <c r="L26" s="158"/>
      <c r="M26" s="158"/>
      <c r="N26" s="158"/>
      <c r="O26" s="158"/>
      <c r="P26" s="158" t="s">
        <v>46</v>
      </c>
      <c r="Q26" s="158"/>
      <c r="R26" s="159"/>
    </row>
    <row r="27" spans="1:18" x14ac:dyDescent="0.3">
      <c r="A27" s="24" t="s">
        <v>59</v>
      </c>
      <c r="B27" s="14" t="str">
        <f>B20</f>
        <v>Test Sieve</v>
      </c>
      <c r="C27" s="160" t="s">
        <v>30</v>
      </c>
      <c r="D27" s="161"/>
      <c r="E27" s="160">
        <f>E21</f>
        <v>75</v>
      </c>
      <c r="F27" s="120"/>
      <c r="G27" s="161"/>
      <c r="H27" s="13">
        <v>1</v>
      </c>
      <c r="I27" s="158">
        <f>J21</f>
        <v>1.65</v>
      </c>
      <c r="J27" s="158"/>
      <c r="K27" s="158">
        <f>R20</f>
        <v>2.1999999999999999E-2</v>
      </c>
      <c r="L27" s="158"/>
      <c r="M27" s="158"/>
      <c r="N27" s="158"/>
      <c r="O27" s="158"/>
      <c r="P27" s="158" t="s">
        <v>46</v>
      </c>
      <c r="Q27" s="158"/>
      <c r="R27" s="159"/>
    </row>
    <row r="28" spans="1:18" ht="18.75" customHeight="1" x14ac:dyDescent="0.3">
      <c r="A28" s="162" t="s">
        <v>47</v>
      </c>
      <c r="B28" s="162"/>
      <c r="C28" s="163" t="s">
        <v>48</v>
      </c>
      <c r="D28" s="163"/>
      <c r="E28" s="163"/>
      <c r="F28" s="163"/>
      <c r="G28" s="163"/>
      <c r="H28" s="163"/>
      <c r="I28" s="163"/>
      <c r="J28" s="163"/>
      <c r="K28" s="163"/>
      <c r="L28" s="104"/>
      <c r="M28" s="104"/>
      <c r="N28" s="104"/>
      <c r="O28" s="104"/>
      <c r="P28" s="104"/>
      <c r="Q28" s="104"/>
      <c r="R28" s="104"/>
    </row>
    <row r="29" spans="1:18" x14ac:dyDescent="0.3">
      <c r="A29" s="104"/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</row>
    <row r="30" spans="1:18" x14ac:dyDescent="0.3">
      <c r="A30" s="104"/>
      <c r="B30" s="104"/>
      <c r="C30" s="164">
        <f>SQRT(K24^2+K25^2+K26^2+K27^2)</f>
        <v>5.1751890192524359E-2</v>
      </c>
      <c r="D30" s="164"/>
      <c r="E30" s="164"/>
      <c r="F30" s="164"/>
      <c r="G30" s="164"/>
      <c r="H30" s="164"/>
      <c r="I30" s="164"/>
      <c r="J30" s="164"/>
      <c r="K30" s="164"/>
      <c r="L30" s="104"/>
      <c r="M30" s="104"/>
      <c r="N30" s="104"/>
      <c r="O30" s="104"/>
      <c r="P30" s="104"/>
      <c r="Q30" s="104"/>
      <c r="R30" s="104"/>
    </row>
    <row r="31" spans="1:18" x14ac:dyDescent="0.3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1:18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x14ac:dyDescent="0.3">
      <c r="A33" s="15"/>
      <c r="B33" s="104" t="s">
        <v>49</v>
      </c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x14ac:dyDescent="0.3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</row>
    <row r="35" spans="1:18" x14ac:dyDescent="0.3">
      <c r="A35" s="104"/>
      <c r="B35" s="104"/>
      <c r="C35" s="7"/>
      <c r="D35" s="104">
        <f>C30</f>
        <v>5.1751890192524359E-2</v>
      </c>
      <c r="E35" s="104"/>
      <c r="F35" s="104"/>
      <c r="G35" s="7" t="s">
        <v>50</v>
      </c>
      <c r="H35" s="7"/>
      <c r="I35" s="7">
        <f>C30*2</f>
        <v>0.10350378038504872</v>
      </c>
      <c r="J35" s="7"/>
      <c r="K35" s="7"/>
      <c r="L35" s="104"/>
      <c r="M35" s="104"/>
      <c r="N35" s="104"/>
      <c r="O35" s="104"/>
      <c r="P35" s="104"/>
      <c r="Q35" s="104"/>
      <c r="R35" s="104"/>
    </row>
    <row r="36" spans="1:18" x14ac:dyDescent="0.3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</row>
    <row r="37" spans="1:18" x14ac:dyDescent="0.3">
      <c r="A37" s="164" t="s">
        <v>51</v>
      </c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04"/>
      <c r="M37" s="104"/>
      <c r="N37" s="104"/>
      <c r="O37" s="104"/>
      <c r="P37" s="104"/>
      <c r="Q37" s="104"/>
      <c r="R37" s="104"/>
    </row>
    <row r="38" spans="1:18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 spans="1:18" x14ac:dyDescent="0.3">
      <c r="A39" s="104"/>
      <c r="B39" s="104"/>
      <c r="C39" s="7"/>
      <c r="D39" s="104">
        <f>I35</f>
        <v>0.10350378038504872</v>
      </c>
      <c r="E39" s="104"/>
      <c r="F39" t="s">
        <v>52</v>
      </c>
      <c r="G39" s="19">
        <f>E14</f>
        <v>0.50800000000000001</v>
      </c>
      <c r="H39" s="7"/>
      <c r="I39" s="19">
        <f>D39*G39</f>
        <v>5.2579920435604749E-2</v>
      </c>
      <c r="J39" s="7"/>
      <c r="K39" s="7"/>
      <c r="L39" s="104"/>
      <c r="M39" s="104"/>
      <c r="N39" s="104"/>
      <c r="O39" s="104"/>
      <c r="P39" s="104"/>
      <c r="Q39" s="104"/>
      <c r="R39" s="104"/>
    </row>
    <row r="40" spans="1:18" x14ac:dyDescent="0.3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</row>
    <row r="41" spans="1:18" x14ac:dyDescent="0.3">
      <c r="A41" s="165" t="s">
        <v>53</v>
      </c>
      <c r="B41" s="165"/>
      <c r="C41" s="27">
        <f>I39</f>
        <v>5.2579920435604749E-2</v>
      </c>
      <c r="D41" s="26" t="s">
        <v>54</v>
      </c>
      <c r="F41" s="17"/>
      <c r="G41" s="17"/>
      <c r="H41" s="31">
        <f>E24</f>
        <v>0.50800000000000001</v>
      </c>
      <c r="K41" s="15"/>
      <c r="L41" s="104"/>
      <c r="M41" s="104"/>
      <c r="N41" s="104"/>
      <c r="O41" s="104"/>
      <c r="P41" s="104"/>
      <c r="Q41" s="104"/>
      <c r="R41" s="104"/>
    </row>
    <row r="42" spans="1:18" x14ac:dyDescent="0.3">
      <c r="A42" s="17" t="s">
        <v>55</v>
      </c>
      <c r="B42" s="15"/>
      <c r="C42" s="29" t="s">
        <v>63</v>
      </c>
      <c r="D42" s="25">
        <f>C41</f>
        <v>5.2579920435604749E-2</v>
      </c>
      <c r="E42" s="30" t="s">
        <v>64</v>
      </c>
      <c r="F42" s="34">
        <f>H41</f>
        <v>0.50800000000000001</v>
      </c>
      <c r="G42" s="18" t="s">
        <v>68</v>
      </c>
      <c r="H42" s="17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8" x14ac:dyDescent="0.3">
      <c r="A43" s="15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5"/>
      <c r="Q43" s="15"/>
      <c r="R43" s="15"/>
    </row>
    <row r="44" spans="1:18" x14ac:dyDescent="0.3">
      <c r="A44" s="1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5"/>
      <c r="Q44" s="15"/>
      <c r="R44" s="15"/>
    </row>
    <row r="45" spans="1:18" x14ac:dyDescent="0.3">
      <c r="A45" s="1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5"/>
      <c r="Q45" s="15"/>
      <c r="R45" s="15"/>
    </row>
    <row r="46" spans="1:18" x14ac:dyDescent="0.3">
      <c r="A46" s="166" t="s">
        <v>57</v>
      </c>
      <c r="B46" s="166"/>
      <c r="C46" s="16"/>
      <c r="D46" s="104"/>
      <c r="E46" s="104"/>
      <c r="F46" s="104"/>
      <c r="G46" s="104"/>
      <c r="H46" s="104"/>
      <c r="I46" s="104"/>
      <c r="J46" s="104"/>
      <c r="K46" s="104"/>
      <c r="L46" s="166" t="s">
        <v>58</v>
      </c>
      <c r="M46" s="166"/>
      <c r="N46" s="166"/>
      <c r="O46" s="166"/>
      <c r="P46" s="166"/>
      <c r="Q46" s="166"/>
      <c r="R46" s="166"/>
    </row>
  </sheetData>
  <mergeCells count="134">
    <mergeCell ref="A4:B4"/>
    <mergeCell ref="C4:J4"/>
    <mergeCell ref="K4:N4"/>
    <mergeCell ref="O4:R4"/>
    <mergeCell ref="A5:B5"/>
    <mergeCell ref="C5:R5"/>
    <mergeCell ref="A1:R1"/>
    <mergeCell ref="A2:R2"/>
    <mergeCell ref="A3:B3"/>
    <mergeCell ref="C3:J3"/>
    <mergeCell ref="K3:N3"/>
    <mergeCell ref="O3:R3"/>
    <mergeCell ref="C6:R6"/>
    <mergeCell ref="A7:A8"/>
    <mergeCell ref="B7:B8"/>
    <mergeCell ref="C7:D8"/>
    <mergeCell ref="E7:G8"/>
    <mergeCell ref="H7:H8"/>
    <mergeCell ref="I7:I8"/>
    <mergeCell ref="J7:J8"/>
    <mergeCell ref="L7:L8"/>
    <mergeCell ref="R7:R8"/>
    <mergeCell ref="J11:K13"/>
    <mergeCell ref="M11:P11"/>
    <mergeCell ref="E12:G12"/>
    <mergeCell ref="M12:P12"/>
    <mergeCell ref="E13:G13"/>
    <mergeCell ref="M13:P13"/>
    <mergeCell ref="M8:N8"/>
    <mergeCell ref="A9:A13"/>
    <mergeCell ref="B9:B13"/>
    <mergeCell ref="C9:D13"/>
    <mergeCell ref="E9:G9"/>
    <mergeCell ref="J9:K10"/>
    <mergeCell ref="M9:P9"/>
    <mergeCell ref="E10:G10"/>
    <mergeCell ref="M10:P10"/>
    <mergeCell ref="E11:G11"/>
    <mergeCell ref="M14:N14"/>
    <mergeCell ref="R14:R15"/>
    <mergeCell ref="M15:N15"/>
    <mergeCell ref="A16:A17"/>
    <mergeCell ref="B16:B17"/>
    <mergeCell ref="C16:D17"/>
    <mergeCell ref="E16:G16"/>
    <mergeCell ref="H16:I16"/>
    <mergeCell ref="J16:K16"/>
    <mergeCell ref="L16:N17"/>
    <mergeCell ref="A14:B15"/>
    <mergeCell ref="C14:D15"/>
    <mergeCell ref="E14:G15"/>
    <mergeCell ref="H14:H15"/>
    <mergeCell ref="I14:I15"/>
    <mergeCell ref="J14:K15"/>
    <mergeCell ref="A20:A21"/>
    <mergeCell ref="B20:B21"/>
    <mergeCell ref="C20:D21"/>
    <mergeCell ref="E20:G20"/>
    <mergeCell ref="H20:I20"/>
    <mergeCell ref="R16:R17"/>
    <mergeCell ref="E17:G17"/>
    <mergeCell ref="H17:I17"/>
    <mergeCell ref="J17:K17"/>
    <mergeCell ref="A18:A19"/>
    <mergeCell ref="B18:B19"/>
    <mergeCell ref="C18:D19"/>
    <mergeCell ref="E18:G18"/>
    <mergeCell ref="H18:I18"/>
    <mergeCell ref="J18:K18"/>
    <mergeCell ref="J20:K20"/>
    <mergeCell ref="L20:N21"/>
    <mergeCell ref="R20:R21"/>
    <mergeCell ref="E21:G21"/>
    <mergeCell ref="H21:I21"/>
    <mergeCell ref="J21:K21"/>
    <mergeCell ref="L18:N19"/>
    <mergeCell ref="R18:R19"/>
    <mergeCell ref="E19:G19"/>
    <mergeCell ref="H19:I19"/>
    <mergeCell ref="J19:K19"/>
    <mergeCell ref="I22:J23"/>
    <mergeCell ref="K22:O23"/>
    <mergeCell ref="P22:R23"/>
    <mergeCell ref="C24:D24"/>
    <mergeCell ref="E24:G24"/>
    <mergeCell ref="I24:J24"/>
    <mergeCell ref="K24:O24"/>
    <mergeCell ref="P24:R24"/>
    <mergeCell ref="A22:A23"/>
    <mergeCell ref="B22:B23"/>
    <mergeCell ref="C22:D23"/>
    <mergeCell ref="E22:G23"/>
    <mergeCell ref="H22:H23"/>
    <mergeCell ref="C27:D27"/>
    <mergeCell ref="E27:G27"/>
    <mergeCell ref="I27:J27"/>
    <mergeCell ref="K27:O27"/>
    <mergeCell ref="P27:R27"/>
    <mergeCell ref="C25:D25"/>
    <mergeCell ref="E25:G25"/>
    <mergeCell ref="I25:J25"/>
    <mergeCell ref="K25:O25"/>
    <mergeCell ref="P25:R25"/>
    <mergeCell ref="C26:D26"/>
    <mergeCell ref="E26:G26"/>
    <mergeCell ref="I26:J26"/>
    <mergeCell ref="K26:O26"/>
    <mergeCell ref="P26:R26"/>
    <mergeCell ref="A31:R31"/>
    <mergeCell ref="B33:K33"/>
    <mergeCell ref="L33:R33"/>
    <mergeCell ref="A34:R34"/>
    <mergeCell ref="A35:B35"/>
    <mergeCell ref="D35:F35"/>
    <mergeCell ref="L35:R35"/>
    <mergeCell ref="A28:B28"/>
    <mergeCell ref="C28:K28"/>
    <mergeCell ref="L28:R28"/>
    <mergeCell ref="A29:R29"/>
    <mergeCell ref="A30:B30"/>
    <mergeCell ref="C30:K30"/>
    <mergeCell ref="L30:R30"/>
    <mergeCell ref="A40:R40"/>
    <mergeCell ref="A41:B41"/>
    <mergeCell ref="L41:R41"/>
    <mergeCell ref="A46:B46"/>
    <mergeCell ref="D46:K46"/>
    <mergeCell ref="L46:R46"/>
    <mergeCell ref="A36:R36"/>
    <mergeCell ref="A37:K37"/>
    <mergeCell ref="L37:R37"/>
    <mergeCell ref="A39:B39"/>
    <mergeCell ref="D39:E39"/>
    <mergeCell ref="L39:R39"/>
  </mergeCells>
  <pageMargins left="0.11811023622047245" right="0.11811023622047245" top="0.98425196850393704" bottom="0.74803149606299213" header="0.31496062992125984" footer="0.31496062992125984"/>
  <pageSetup scale="85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43"/>
  <sheetViews>
    <sheetView view="pageBreakPreview" topLeftCell="A21" zoomScaleNormal="100" zoomScaleSheetLayoutView="100" workbookViewId="0">
      <selection activeCell="F39" sqref="F39"/>
    </sheetView>
  </sheetViews>
  <sheetFormatPr defaultRowHeight="14.4" x14ac:dyDescent="0.3"/>
  <cols>
    <col min="1" max="1" width="10.6640625" customWidth="1"/>
    <col min="2" max="2" width="14.5546875" customWidth="1"/>
    <col min="3" max="3" width="5.5546875" customWidth="1"/>
    <col min="4" max="4" width="4.44140625" customWidth="1"/>
    <col min="5" max="5" width="2.88671875" customWidth="1"/>
    <col min="6" max="6" width="4.5546875" bestFit="1" customWidth="1"/>
    <col min="7" max="7" width="10.6640625" customWidth="1"/>
    <col min="8" max="8" width="12" customWidth="1"/>
    <col min="9" max="9" width="10.109375" customWidth="1"/>
    <col min="10" max="10" width="12.109375" customWidth="1"/>
    <col min="12" max="12" width="3.5546875" customWidth="1"/>
    <col min="13" max="13" width="2.5546875" customWidth="1"/>
    <col min="14" max="14" width="11.44140625" customWidth="1"/>
    <col min="15" max="15" width="2.6640625" customWidth="1"/>
    <col min="16" max="16" width="7.88671875" customWidth="1"/>
    <col min="17" max="17" width="3" customWidth="1"/>
    <col min="18" max="18" width="29.109375" customWidth="1"/>
  </cols>
  <sheetData>
    <row r="1" spans="1:18" ht="21" x14ac:dyDescent="0.3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</row>
    <row r="2" spans="1:18" x14ac:dyDescent="0.3">
      <c r="A2" s="71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3"/>
    </row>
    <row r="3" spans="1:18" x14ac:dyDescent="0.3">
      <c r="A3" s="57" t="s">
        <v>2</v>
      </c>
      <c r="B3" s="74"/>
      <c r="C3" s="75" t="s">
        <v>90</v>
      </c>
      <c r="D3" s="76"/>
      <c r="E3" s="76"/>
      <c r="F3" s="76"/>
      <c r="G3" s="76"/>
      <c r="H3" s="76"/>
      <c r="I3" s="76"/>
      <c r="J3" s="77"/>
      <c r="K3" s="58" t="s">
        <v>3</v>
      </c>
      <c r="L3" s="74"/>
      <c r="M3" s="74"/>
      <c r="N3" s="74"/>
      <c r="O3" s="78"/>
      <c r="P3" s="58"/>
      <c r="Q3" s="58"/>
      <c r="R3" s="79"/>
    </row>
    <row r="4" spans="1:18" ht="16.2" x14ac:dyDescent="0.3">
      <c r="A4" s="57" t="s">
        <v>4</v>
      </c>
      <c r="B4" s="58"/>
      <c r="C4" s="59" t="s">
        <v>65</v>
      </c>
      <c r="D4" s="60"/>
      <c r="E4" s="60"/>
      <c r="F4" s="60"/>
      <c r="G4" s="60"/>
      <c r="H4" s="60"/>
      <c r="I4" s="60"/>
      <c r="J4" s="61"/>
      <c r="K4" s="58" t="s">
        <v>5</v>
      </c>
      <c r="L4" s="58"/>
      <c r="M4" s="58"/>
      <c r="N4" s="58"/>
      <c r="O4" s="62" t="s">
        <v>62</v>
      </c>
      <c r="P4" s="63"/>
      <c r="Q4" s="63"/>
      <c r="R4" s="64"/>
    </row>
    <row r="5" spans="1:18" x14ac:dyDescent="0.3">
      <c r="A5" s="65" t="s">
        <v>6</v>
      </c>
      <c r="B5" s="66"/>
      <c r="C5" s="59" t="s">
        <v>66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7"/>
    </row>
    <row r="6" spans="1:18" ht="27.6" x14ac:dyDescent="0.3">
      <c r="A6" s="20" t="s">
        <v>7</v>
      </c>
      <c r="B6" s="1" t="s">
        <v>8</v>
      </c>
      <c r="C6" s="80" t="s">
        <v>9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2"/>
    </row>
    <row r="7" spans="1:18" ht="15" customHeight="1" x14ac:dyDescent="0.3">
      <c r="A7" s="83" t="s">
        <v>10</v>
      </c>
      <c r="B7" s="84" t="s">
        <v>11</v>
      </c>
      <c r="C7" s="85" t="s">
        <v>12</v>
      </c>
      <c r="D7" s="86"/>
      <c r="E7" s="89" t="s">
        <v>67</v>
      </c>
      <c r="F7" s="90"/>
      <c r="G7" s="91"/>
      <c r="H7" s="95" t="s">
        <v>13</v>
      </c>
      <c r="I7" s="97" t="s">
        <v>14</v>
      </c>
      <c r="J7" s="89" t="s">
        <v>15</v>
      </c>
      <c r="K7" s="2" t="s">
        <v>16</v>
      </c>
      <c r="L7" s="99"/>
      <c r="M7" s="2" t="s">
        <v>17</v>
      </c>
      <c r="N7" s="28">
        <f>I14</f>
        <v>3.60392E-2</v>
      </c>
      <c r="O7" s="3"/>
      <c r="P7" s="2">
        <f>SQRT(N7)</f>
        <v>0.18983993257478785</v>
      </c>
      <c r="Q7" s="3"/>
      <c r="R7" s="101">
        <f>P7/P8</f>
        <v>9.4919966287393923E-2</v>
      </c>
    </row>
    <row r="8" spans="1:18" x14ac:dyDescent="0.3">
      <c r="A8" s="83"/>
      <c r="B8" s="84"/>
      <c r="C8" s="87"/>
      <c r="D8" s="88"/>
      <c r="E8" s="92"/>
      <c r="F8" s="93"/>
      <c r="G8" s="94"/>
      <c r="H8" s="96"/>
      <c r="I8" s="98"/>
      <c r="J8" s="92"/>
      <c r="K8" s="3" t="s">
        <v>18</v>
      </c>
      <c r="L8" s="100"/>
      <c r="M8" s="108" t="s">
        <v>19</v>
      </c>
      <c r="N8" s="108"/>
      <c r="O8" s="2"/>
      <c r="P8" s="2">
        <v>2</v>
      </c>
      <c r="Q8" s="2"/>
      <c r="R8" s="102"/>
    </row>
    <row r="9" spans="1:18" x14ac:dyDescent="0.3">
      <c r="A9" s="109"/>
      <c r="B9" s="112"/>
      <c r="C9" s="113"/>
      <c r="D9" s="114"/>
      <c r="E9" s="167">
        <v>0.61399999999999999</v>
      </c>
      <c r="F9" s="167"/>
      <c r="G9" s="167"/>
      <c r="H9" s="13">
        <f>E14-E9</f>
        <v>-0.16959999999999997</v>
      </c>
      <c r="I9" s="4">
        <f t="shared" ref="I9:I13" si="0">H9*H9</f>
        <v>2.876415999999999E-2</v>
      </c>
      <c r="J9" s="112" t="s">
        <v>20</v>
      </c>
      <c r="K9" s="119"/>
      <c r="L9" s="5"/>
      <c r="M9" s="120" t="s">
        <v>15</v>
      </c>
      <c r="N9" s="120"/>
      <c r="O9" s="120"/>
      <c r="P9" s="120"/>
      <c r="Q9" s="5"/>
      <c r="R9" s="21"/>
    </row>
    <row r="10" spans="1:18" x14ac:dyDescent="0.3">
      <c r="A10" s="110"/>
      <c r="B10" s="103"/>
      <c r="C10" s="115"/>
      <c r="D10" s="116"/>
      <c r="E10" s="167">
        <v>0.40100000000000002</v>
      </c>
      <c r="F10" s="167"/>
      <c r="G10" s="167"/>
      <c r="H10" s="13">
        <f>E14-E10</f>
        <v>4.3399999999999994E-2</v>
      </c>
      <c r="I10" s="6">
        <f t="shared" si="0"/>
        <v>1.8835599999999994E-3</v>
      </c>
      <c r="J10" s="103"/>
      <c r="K10" s="104"/>
      <c r="L10" s="7"/>
      <c r="M10" s="104" t="s">
        <v>21</v>
      </c>
      <c r="N10" s="104"/>
      <c r="O10" s="104"/>
      <c r="P10" s="104"/>
      <c r="Q10" s="7"/>
      <c r="R10" s="22"/>
    </row>
    <row r="11" spans="1:18" x14ac:dyDescent="0.3">
      <c r="A11" s="110"/>
      <c r="B11" s="103"/>
      <c r="C11" s="115"/>
      <c r="D11" s="116"/>
      <c r="E11" s="167">
        <v>0.39500000000000002</v>
      </c>
      <c r="F11" s="167"/>
      <c r="G11" s="167"/>
      <c r="H11" s="13">
        <f>E14-E11</f>
        <v>4.9399999999999999E-2</v>
      </c>
      <c r="I11" s="6">
        <f t="shared" si="0"/>
        <v>2.4403599999999999E-3</v>
      </c>
      <c r="J11" s="103"/>
      <c r="K11" s="104"/>
      <c r="L11" s="7"/>
      <c r="M11" s="106">
        <f>R7</f>
        <v>9.4919966287393923E-2</v>
      </c>
      <c r="N11" s="106"/>
      <c r="O11" s="106"/>
      <c r="P11" s="106"/>
      <c r="Q11" s="7"/>
      <c r="R11" s="23">
        <f>M11</f>
        <v>9.4919966287393923E-2</v>
      </c>
    </row>
    <row r="12" spans="1:18" x14ac:dyDescent="0.3">
      <c r="A12" s="110"/>
      <c r="B12" s="103"/>
      <c r="C12" s="115"/>
      <c r="D12" s="116"/>
      <c r="E12" s="167">
        <v>0.40500000000000003</v>
      </c>
      <c r="F12" s="167"/>
      <c r="G12" s="167"/>
      <c r="H12" s="13">
        <f>E14-E12</f>
        <v>3.9399999999999991E-2</v>
      </c>
      <c r="I12" s="6">
        <f t="shared" si="0"/>
        <v>1.5523599999999992E-3</v>
      </c>
      <c r="J12" s="103"/>
      <c r="K12" s="104"/>
      <c r="L12" s="7"/>
      <c r="M12" s="104" t="s">
        <v>22</v>
      </c>
      <c r="N12" s="104"/>
      <c r="O12" s="104"/>
      <c r="P12" s="104"/>
      <c r="Q12" s="7"/>
      <c r="R12" s="22">
        <v>2.2360000000000002</v>
      </c>
    </row>
    <row r="13" spans="1:18" x14ac:dyDescent="0.3">
      <c r="A13" s="111"/>
      <c r="B13" s="105"/>
      <c r="C13" s="117"/>
      <c r="D13" s="118"/>
      <c r="E13" s="167">
        <v>0.40699999999999997</v>
      </c>
      <c r="F13" s="167"/>
      <c r="G13" s="167"/>
      <c r="H13" s="13">
        <f>(E13-E14)</f>
        <v>-3.7400000000000044E-2</v>
      </c>
      <c r="I13" s="8">
        <f t="shared" si="0"/>
        <v>1.3987600000000032E-3</v>
      </c>
      <c r="J13" s="105"/>
      <c r="K13" s="106"/>
      <c r="L13" s="9"/>
      <c r="M13" s="106">
        <f>R11/R12</f>
        <v>4.2450789931750409E-2</v>
      </c>
      <c r="N13" s="106"/>
      <c r="O13" s="106"/>
      <c r="P13" s="106"/>
      <c r="Q13" s="9"/>
      <c r="R13" s="23"/>
    </row>
    <row r="14" spans="1:18" ht="15" customHeight="1" x14ac:dyDescent="0.3">
      <c r="A14" s="109"/>
      <c r="B14" s="119"/>
      <c r="C14" s="129" t="s">
        <v>23</v>
      </c>
      <c r="D14" s="128"/>
      <c r="E14" s="168">
        <f>AVERAGE(E9:E13)</f>
        <v>0.44440000000000002</v>
      </c>
      <c r="F14" s="169"/>
      <c r="G14" s="170"/>
      <c r="H14" s="112" t="s">
        <v>24</v>
      </c>
      <c r="I14" s="138">
        <f>I9+I10+I11+I12+I13</f>
        <v>3.60392E-2</v>
      </c>
      <c r="J14" s="112" t="s">
        <v>25</v>
      </c>
      <c r="K14" s="119"/>
      <c r="L14" s="5"/>
      <c r="M14" s="120" t="s">
        <v>26</v>
      </c>
      <c r="N14" s="120"/>
      <c r="O14" s="5"/>
      <c r="P14" s="10">
        <f>M13</f>
        <v>4.2450789931750409E-2</v>
      </c>
      <c r="Q14" s="5"/>
      <c r="R14" s="121">
        <f>P14/P15</f>
        <v>9.5523829729411355E-2</v>
      </c>
    </row>
    <row r="15" spans="1:18" x14ac:dyDescent="0.3">
      <c r="A15" s="111"/>
      <c r="B15" s="106"/>
      <c r="C15" s="130"/>
      <c r="D15" s="131"/>
      <c r="E15" s="171"/>
      <c r="F15" s="172"/>
      <c r="G15" s="173"/>
      <c r="H15" s="105"/>
      <c r="I15" s="106"/>
      <c r="J15" s="105"/>
      <c r="K15" s="106"/>
      <c r="L15" s="9"/>
      <c r="M15" s="106" t="s">
        <v>27</v>
      </c>
      <c r="N15" s="106"/>
      <c r="O15" s="9"/>
      <c r="P15" s="9">
        <f>E14</f>
        <v>0.44440000000000002</v>
      </c>
      <c r="Q15" s="9"/>
      <c r="R15" s="122"/>
    </row>
    <row r="16" spans="1:18" ht="18" customHeight="1" x14ac:dyDescent="0.3">
      <c r="A16" s="123" t="s">
        <v>28</v>
      </c>
      <c r="B16" s="124" t="s">
        <v>29</v>
      </c>
      <c r="C16" s="112" t="s">
        <v>30</v>
      </c>
      <c r="D16" s="125"/>
      <c r="E16" s="112" t="s">
        <v>108</v>
      </c>
      <c r="F16" s="119"/>
      <c r="G16" s="125"/>
      <c r="H16" s="127" t="s">
        <v>32</v>
      </c>
      <c r="I16" s="128"/>
      <c r="J16" s="112" t="s">
        <v>33</v>
      </c>
      <c r="K16" s="125"/>
      <c r="L16" s="112" t="s">
        <v>34</v>
      </c>
      <c r="M16" s="119"/>
      <c r="N16" s="119"/>
      <c r="O16" s="11"/>
      <c r="P16" s="10" t="s">
        <v>28</v>
      </c>
      <c r="Q16" s="5"/>
      <c r="R16" s="121">
        <f>J17/E17</f>
        <v>1.6666666666666666E-2</v>
      </c>
    </row>
    <row r="17" spans="1:18" x14ac:dyDescent="0.3">
      <c r="A17" s="123"/>
      <c r="B17" s="124"/>
      <c r="C17" s="105"/>
      <c r="D17" s="126"/>
      <c r="E17" s="105">
        <v>15</v>
      </c>
      <c r="F17" s="106"/>
      <c r="G17" s="126"/>
      <c r="H17" s="105">
        <v>0.5</v>
      </c>
      <c r="I17" s="126"/>
      <c r="J17" s="105">
        <f>H17/2</f>
        <v>0.25</v>
      </c>
      <c r="K17" s="126"/>
      <c r="L17" s="105"/>
      <c r="M17" s="106"/>
      <c r="N17" s="106"/>
      <c r="O17" s="12"/>
      <c r="P17" s="10" t="s">
        <v>35</v>
      </c>
      <c r="Q17" s="9"/>
      <c r="R17" s="122"/>
    </row>
    <row r="18" spans="1:18" ht="15.6" x14ac:dyDescent="0.3">
      <c r="A18" s="123" t="s">
        <v>36</v>
      </c>
      <c r="B18" s="124" t="s">
        <v>69</v>
      </c>
      <c r="C18" s="112" t="s">
        <v>30</v>
      </c>
      <c r="D18" s="125"/>
      <c r="E18" s="112" t="s">
        <v>61</v>
      </c>
      <c r="F18" s="119"/>
      <c r="G18" s="125"/>
      <c r="H18" s="127" t="s">
        <v>32</v>
      </c>
      <c r="I18" s="128"/>
      <c r="J18" s="112" t="s">
        <v>33</v>
      </c>
      <c r="K18" s="125"/>
      <c r="L18" s="112" t="s">
        <v>34</v>
      </c>
      <c r="M18" s="119"/>
      <c r="N18" s="119"/>
      <c r="O18" s="11"/>
      <c r="P18" s="10" t="s">
        <v>28</v>
      </c>
      <c r="Q18" s="5"/>
      <c r="R18" s="121">
        <f>J19/E19</f>
        <v>3.2857142857142855E-3</v>
      </c>
    </row>
    <row r="19" spans="1:18" ht="15" thickBot="1" x14ac:dyDescent="0.35">
      <c r="A19" s="123"/>
      <c r="B19" s="124"/>
      <c r="C19" s="105"/>
      <c r="D19" s="126"/>
      <c r="E19" s="105">
        <v>105</v>
      </c>
      <c r="F19" s="106"/>
      <c r="G19" s="126"/>
      <c r="H19" s="171">
        <v>0.69</v>
      </c>
      <c r="I19" s="173"/>
      <c r="J19" s="105">
        <f>H19/2</f>
        <v>0.34499999999999997</v>
      </c>
      <c r="K19" s="126"/>
      <c r="L19" s="105"/>
      <c r="M19" s="106"/>
      <c r="N19" s="106"/>
      <c r="O19" s="12"/>
      <c r="P19" s="10" t="s">
        <v>35</v>
      </c>
      <c r="Q19" s="9"/>
      <c r="R19" s="122"/>
    </row>
    <row r="20" spans="1:18" ht="27.75" customHeight="1" x14ac:dyDescent="0.3">
      <c r="A20" s="150" t="s">
        <v>37</v>
      </c>
      <c r="B20" s="151" t="s">
        <v>8</v>
      </c>
      <c r="C20" s="152" t="s">
        <v>38</v>
      </c>
      <c r="D20" s="153"/>
      <c r="E20" s="152" t="s">
        <v>39</v>
      </c>
      <c r="F20" s="154"/>
      <c r="G20" s="153"/>
      <c r="H20" s="155" t="s">
        <v>40</v>
      </c>
      <c r="I20" s="155" t="s">
        <v>41</v>
      </c>
      <c r="J20" s="155"/>
      <c r="K20" s="155" t="s">
        <v>42</v>
      </c>
      <c r="L20" s="155"/>
      <c r="M20" s="155"/>
      <c r="N20" s="155"/>
      <c r="O20" s="155"/>
      <c r="P20" s="156" t="s">
        <v>43</v>
      </c>
      <c r="Q20" s="156"/>
      <c r="R20" s="157"/>
    </row>
    <row r="21" spans="1:18" ht="28.5" customHeight="1" x14ac:dyDescent="0.3">
      <c r="A21" s="146"/>
      <c r="B21" s="142"/>
      <c r="C21" s="105"/>
      <c r="D21" s="126"/>
      <c r="E21" s="105"/>
      <c r="F21" s="106"/>
      <c r="G21" s="126"/>
      <c r="H21" s="124"/>
      <c r="I21" s="124"/>
      <c r="J21" s="124"/>
      <c r="K21" s="124"/>
      <c r="L21" s="124"/>
      <c r="M21" s="124"/>
      <c r="N21" s="124"/>
      <c r="O21" s="124"/>
      <c r="P21" s="158"/>
      <c r="Q21" s="158"/>
      <c r="R21" s="159"/>
    </row>
    <row r="22" spans="1:18" ht="15.6" x14ac:dyDescent="0.3">
      <c r="A22" s="24" t="s">
        <v>44</v>
      </c>
      <c r="B22" s="13" t="s">
        <v>11</v>
      </c>
      <c r="C22" s="160" t="s">
        <v>27</v>
      </c>
      <c r="D22" s="161"/>
      <c r="E22" s="197">
        <f>E14</f>
        <v>0.44440000000000002</v>
      </c>
      <c r="F22" s="198"/>
      <c r="G22" s="199"/>
      <c r="H22" s="13">
        <v>1</v>
      </c>
      <c r="I22" s="158">
        <f>M13</f>
        <v>4.2450789931750409E-2</v>
      </c>
      <c r="J22" s="158"/>
      <c r="K22" s="158">
        <f>R14</f>
        <v>9.5523829729411355E-2</v>
      </c>
      <c r="L22" s="158"/>
      <c r="M22" s="158"/>
      <c r="N22" s="158"/>
      <c r="O22" s="158"/>
      <c r="P22" s="158" t="s">
        <v>45</v>
      </c>
      <c r="Q22" s="158"/>
      <c r="R22" s="159"/>
    </row>
    <row r="23" spans="1:18" ht="28.8" x14ac:dyDescent="0.3">
      <c r="A23" s="24" t="s">
        <v>28</v>
      </c>
      <c r="B23" s="14" t="str">
        <f>B16</f>
        <v>Weighing Balance</v>
      </c>
      <c r="C23" s="160" t="s">
        <v>30</v>
      </c>
      <c r="D23" s="161"/>
      <c r="E23" s="160">
        <f>E17</f>
        <v>15</v>
      </c>
      <c r="F23" s="120"/>
      <c r="G23" s="161"/>
      <c r="H23" s="13">
        <v>1</v>
      </c>
      <c r="I23" s="158">
        <f>J17</f>
        <v>0.25</v>
      </c>
      <c r="J23" s="158"/>
      <c r="K23" s="158">
        <f>R16</f>
        <v>1.6666666666666666E-2</v>
      </c>
      <c r="L23" s="158"/>
      <c r="M23" s="158"/>
      <c r="N23" s="158"/>
      <c r="O23" s="158"/>
      <c r="P23" s="158" t="s">
        <v>46</v>
      </c>
      <c r="Q23" s="158"/>
      <c r="R23" s="159"/>
    </row>
    <row r="24" spans="1:18" x14ac:dyDescent="0.3">
      <c r="A24" s="24" t="s">
        <v>36</v>
      </c>
      <c r="B24" s="14" t="str">
        <f>B18</f>
        <v>Hot Air Oven</v>
      </c>
      <c r="C24" s="160" t="s">
        <v>30</v>
      </c>
      <c r="D24" s="161"/>
      <c r="E24" s="160">
        <f>E19</f>
        <v>105</v>
      </c>
      <c r="F24" s="120"/>
      <c r="G24" s="161"/>
      <c r="H24" s="13">
        <v>1</v>
      </c>
      <c r="I24" s="158">
        <f>J19</f>
        <v>0.34499999999999997</v>
      </c>
      <c r="J24" s="158"/>
      <c r="K24" s="158">
        <f>R18</f>
        <v>3.2857142857142855E-3</v>
      </c>
      <c r="L24" s="158"/>
      <c r="M24" s="158"/>
      <c r="N24" s="158"/>
      <c r="O24" s="158"/>
      <c r="P24" s="158" t="s">
        <v>46</v>
      </c>
      <c r="Q24" s="158"/>
      <c r="R24" s="159"/>
    </row>
    <row r="25" spans="1:18" ht="18.75" customHeight="1" x14ac:dyDescent="0.3">
      <c r="A25" s="162" t="s">
        <v>47</v>
      </c>
      <c r="B25" s="162"/>
      <c r="C25" s="163" t="s">
        <v>48</v>
      </c>
      <c r="D25" s="163"/>
      <c r="E25" s="163"/>
      <c r="F25" s="163"/>
      <c r="G25" s="163"/>
      <c r="H25" s="163"/>
      <c r="I25" s="163"/>
      <c r="J25" s="163"/>
      <c r="K25" s="163"/>
      <c r="L25" s="104"/>
      <c r="M25" s="104"/>
      <c r="N25" s="104"/>
      <c r="O25" s="104"/>
      <c r="P25" s="104"/>
      <c r="Q25" s="104"/>
      <c r="R25" s="104"/>
    </row>
    <row r="26" spans="1:18" x14ac:dyDescent="0.3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</row>
    <row r="27" spans="1:18" x14ac:dyDescent="0.3">
      <c r="A27" s="104"/>
      <c r="B27" s="104"/>
      <c r="C27" s="164">
        <f>SQRT(K22^2+K23^2+K24^2)</f>
        <v>9.702255275099031E-2</v>
      </c>
      <c r="D27" s="164"/>
      <c r="E27" s="164"/>
      <c r="F27" s="164"/>
      <c r="G27" s="164"/>
      <c r="H27" s="164"/>
      <c r="I27" s="164"/>
      <c r="J27" s="164"/>
      <c r="K27" s="164"/>
      <c r="L27" s="104"/>
      <c r="M27" s="104"/>
      <c r="N27" s="104"/>
      <c r="O27" s="104"/>
      <c r="P27" s="104"/>
      <c r="Q27" s="104"/>
      <c r="R27" s="104"/>
    </row>
    <row r="28" spans="1:18" x14ac:dyDescent="0.3">
      <c r="A28" s="104"/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</row>
    <row r="29" spans="1:18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x14ac:dyDescent="0.3">
      <c r="A30" s="15"/>
      <c r="B30" s="104" t="s">
        <v>49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</row>
    <row r="31" spans="1:18" x14ac:dyDescent="0.3">
      <c r="A31" s="104"/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</row>
    <row r="32" spans="1:18" x14ac:dyDescent="0.3">
      <c r="A32" s="104"/>
      <c r="B32" s="104"/>
      <c r="C32" s="7"/>
      <c r="D32" s="104">
        <f>C27</f>
        <v>9.702255275099031E-2</v>
      </c>
      <c r="E32" s="104"/>
      <c r="F32" s="104"/>
      <c r="G32" s="7" t="s">
        <v>50</v>
      </c>
      <c r="H32" s="7"/>
      <c r="I32" s="7">
        <f>C27*2</f>
        <v>0.19404510550198062</v>
      </c>
      <c r="J32" s="7"/>
      <c r="K32" s="7"/>
      <c r="L32" s="104"/>
      <c r="M32" s="104"/>
      <c r="N32" s="104"/>
      <c r="O32" s="104"/>
      <c r="P32" s="104"/>
      <c r="Q32" s="104"/>
      <c r="R32" s="104"/>
    </row>
    <row r="33" spans="1:18" x14ac:dyDescent="0.3">
      <c r="A33" s="104"/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  <c r="O33" s="104"/>
      <c r="P33" s="104"/>
      <c r="Q33" s="104"/>
      <c r="R33" s="104"/>
    </row>
    <row r="34" spans="1:18" x14ac:dyDescent="0.3">
      <c r="A34" s="164" t="s">
        <v>51</v>
      </c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04"/>
      <c r="M34" s="104"/>
      <c r="N34" s="104"/>
      <c r="O34" s="104"/>
      <c r="P34" s="104"/>
      <c r="Q34" s="104"/>
      <c r="R34" s="104"/>
    </row>
    <row r="35" spans="1:18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 spans="1:18" x14ac:dyDescent="0.3">
      <c r="A36" s="104"/>
      <c r="B36" s="104"/>
      <c r="C36" s="7"/>
      <c r="D36" s="104">
        <f>I32</f>
        <v>0.19404510550198062</v>
      </c>
      <c r="E36" s="104"/>
      <c r="F36" t="s">
        <v>52</v>
      </c>
      <c r="G36" s="19">
        <f>E14</f>
        <v>0.44440000000000002</v>
      </c>
      <c r="H36" s="7"/>
      <c r="I36" s="19">
        <f>D36*G36</f>
        <v>8.6233644885080188E-2</v>
      </c>
      <c r="J36" s="7"/>
      <c r="K36" s="7"/>
      <c r="L36" s="104"/>
      <c r="M36" s="104"/>
      <c r="N36" s="104"/>
      <c r="O36" s="104"/>
      <c r="P36" s="104"/>
      <c r="Q36" s="104"/>
      <c r="R36" s="104"/>
    </row>
    <row r="37" spans="1:18" x14ac:dyDescent="0.3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</row>
    <row r="38" spans="1:18" x14ac:dyDescent="0.3">
      <c r="A38" s="165" t="s">
        <v>53</v>
      </c>
      <c r="B38" s="165"/>
      <c r="C38" s="27">
        <f>I36</f>
        <v>8.6233644885080188E-2</v>
      </c>
      <c r="D38" s="26" t="s">
        <v>54</v>
      </c>
      <c r="F38" s="17"/>
      <c r="G38" s="17"/>
      <c r="H38" s="31">
        <f>E22</f>
        <v>0.44440000000000002</v>
      </c>
      <c r="K38" s="15"/>
      <c r="L38" s="104"/>
      <c r="M38" s="104"/>
      <c r="N38" s="104"/>
      <c r="O38" s="104"/>
      <c r="P38" s="104"/>
      <c r="Q38" s="104"/>
      <c r="R38" s="104"/>
    </row>
    <row r="39" spans="1:18" x14ac:dyDescent="0.3">
      <c r="A39" s="17" t="s">
        <v>55</v>
      </c>
      <c r="B39" s="15"/>
      <c r="C39" s="29" t="s">
        <v>63</v>
      </c>
      <c r="D39" s="25">
        <f>C38</f>
        <v>8.6233644885080188E-2</v>
      </c>
      <c r="E39" s="30" t="s">
        <v>64</v>
      </c>
      <c r="F39" s="34">
        <f>H38</f>
        <v>0.44440000000000002</v>
      </c>
      <c r="G39" s="18" t="s">
        <v>68</v>
      </c>
      <c r="H39" s="17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pans="1:18" x14ac:dyDescent="0.3">
      <c r="A40" s="15" t="s">
        <v>56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5"/>
      <c r="Q40" s="15"/>
      <c r="R40" s="15"/>
    </row>
    <row r="41" spans="1:18" x14ac:dyDescent="0.3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5"/>
      <c r="Q41" s="15"/>
      <c r="R41" s="15"/>
    </row>
    <row r="42" spans="1:18" x14ac:dyDescent="0.3">
      <c r="A42" s="1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5"/>
      <c r="Q42" s="15"/>
      <c r="R42" s="15"/>
    </row>
    <row r="43" spans="1:18" x14ac:dyDescent="0.3">
      <c r="A43" s="166" t="s">
        <v>57</v>
      </c>
      <c r="B43" s="166"/>
      <c r="C43" s="16"/>
      <c r="D43" s="104"/>
      <c r="E43" s="104"/>
      <c r="F43" s="104"/>
      <c r="G43" s="104"/>
      <c r="H43" s="104"/>
      <c r="I43" s="104"/>
      <c r="J43" s="104"/>
      <c r="K43" s="104"/>
      <c r="L43" s="166" t="s">
        <v>58</v>
      </c>
      <c r="M43" s="166"/>
      <c r="N43" s="166"/>
      <c r="O43" s="166"/>
      <c r="P43" s="166"/>
      <c r="Q43" s="166"/>
      <c r="R43" s="166"/>
    </row>
  </sheetData>
  <mergeCells count="118">
    <mergeCell ref="C22:D22"/>
    <mergeCell ref="C23:D23"/>
    <mergeCell ref="C24:D24"/>
    <mergeCell ref="C25:K25"/>
    <mergeCell ref="C27:K27"/>
    <mergeCell ref="E22:G22"/>
    <mergeCell ref="I22:J22"/>
    <mergeCell ref="K22:O22"/>
    <mergeCell ref="A4:B4"/>
    <mergeCell ref="K4:N4"/>
    <mergeCell ref="O4:R4"/>
    <mergeCell ref="A5:B5"/>
    <mergeCell ref="A14:B15"/>
    <mergeCell ref="H14:H15"/>
    <mergeCell ref="I14:I15"/>
    <mergeCell ref="J14:K15"/>
    <mergeCell ref="J11:K13"/>
    <mergeCell ref="M11:P11"/>
    <mergeCell ref="M12:P12"/>
    <mergeCell ref="M13:P13"/>
    <mergeCell ref="A9:A13"/>
    <mergeCell ref="B9:B13"/>
    <mergeCell ref="J9:K10"/>
    <mergeCell ref="M9:P9"/>
    <mergeCell ref="A1:R1"/>
    <mergeCell ref="A2:R2"/>
    <mergeCell ref="A3:B3"/>
    <mergeCell ref="K3:N3"/>
    <mergeCell ref="O3:R3"/>
    <mergeCell ref="C3:J3"/>
    <mergeCell ref="C4:J4"/>
    <mergeCell ref="C5:R5"/>
    <mergeCell ref="A7:A8"/>
    <mergeCell ref="B7:B8"/>
    <mergeCell ref="H7:H8"/>
    <mergeCell ref="I7:I8"/>
    <mergeCell ref="J7:J8"/>
    <mergeCell ref="L7:L8"/>
    <mergeCell ref="R7:R8"/>
    <mergeCell ref="M8:N8"/>
    <mergeCell ref="C6:R6"/>
    <mergeCell ref="C7:D8"/>
    <mergeCell ref="E7:G8"/>
    <mergeCell ref="M10:P10"/>
    <mergeCell ref="M14:N14"/>
    <mergeCell ref="C9:D13"/>
    <mergeCell ref="C14:D15"/>
    <mergeCell ref="E9:G9"/>
    <mergeCell ref="E10:G10"/>
    <mergeCell ref="E11:G11"/>
    <mergeCell ref="E12:G12"/>
    <mergeCell ref="E13:G13"/>
    <mergeCell ref="E14:G15"/>
    <mergeCell ref="R14:R15"/>
    <mergeCell ref="M15:N15"/>
    <mergeCell ref="H16:I16"/>
    <mergeCell ref="J16:K16"/>
    <mergeCell ref="L16:N17"/>
    <mergeCell ref="R16:R17"/>
    <mergeCell ref="H17:I17"/>
    <mergeCell ref="J17:K17"/>
    <mergeCell ref="J18:K18"/>
    <mergeCell ref="A16:A17"/>
    <mergeCell ref="B16:B17"/>
    <mergeCell ref="H19:I19"/>
    <mergeCell ref="J19:K19"/>
    <mergeCell ref="L18:N19"/>
    <mergeCell ref="R18:R19"/>
    <mergeCell ref="C16:D17"/>
    <mergeCell ref="C18:D19"/>
    <mergeCell ref="E16:G16"/>
    <mergeCell ref="E17:G17"/>
    <mergeCell ref="E18:G18"/>
    <mergeCell ref="E19:G19"/>
    <mergeCell ref="A20:A21"/>
    <mergeCell ref="B20:B21"/>
    <mergeCell ref="H20:H21"/>
    <mergeCell ref="C20:D21"/>
    <mergeCell ref="E20:G21"/>
    <mergeCell ref="I20:J21"/>
    <mergeCell ref="K20:O21"/>
    <mergeCell ref="P20:R21"/>
    <mergeCell ref="A18:A19"/>
    <mergeCell ref="B18:B19"/>
    <mergeCell ref="H18:I18"/>
    <mergeCell ref="P22:R22"/>
    <mergeCell ref="E23:G23"/>
    <mergeCell ref="E24:G24"/>
    <mergeCell ref="I23:J23"/>
    <mergeCell ref="K23:O23"/>
    <mergeCell ref="P23:R23"/>
    <mergeCell ref="I24:J24"/>
    <mergeCell ref="K24:O24"/>
    <mergeCell ref="P24:R24"/>
    <mergeCell ref="A28:R28"/>
    <mergeCell ref="B30:K30"/>
    <mergeCell ref="L30:R30"/>
    <mergeCell ref="A31:R31"/>
    <mergeCell ref="A32:B32"/>
    <mergeCell ref="L32:R32"/>
    <mergeCell ref="A25:B25"/>
    <mergeCell ref="L25:R25"/>
    <mergeCell ref="A26:R26"/>
    <mergeCell ref="A27:B27"/>
    <mergeCell ref="L27:R27"/>
    <mergeCell ref="D32:F32"/>
    <mergeCell ref="A38:B38"/>
    <mergeCell ref="L38:R38"/>
    <mergeCell ref="A43:B43"/>
    <mergeCell ref="D43:K43"/>
    <mergeCell ref="L43:R43"/>
    <mergeCell ref="A33:R33"/>
    <mergeCell ref="A34:K34"/>
    <mergeCell ref="L34:R34"/>
    <mergeCell ref="A36:B36"/>
    <mergeCell ref="L36:R36"/>
    <mergeCell ref="A37:R37"/>
    <mergeCell ref="D36:E36"/>
  </mergeCells>
  <pageMargins left="0.11811023622047245" right="0.11811023622047245" top="0.98425196850393704" bottom="0.74803149606299213" header="0.31496062992125984" footer="0.31496062992125984"/>
  <pageSetup paperSize="9" scale="93" fitToHeight="0" orientation="landscape" r:id="rId1"/>
  <rowBreaks count="2" manualBreakCount="2">
    <brk id="19" max="15" man="1"/>
    <brk id="3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Aggregate Abrasion Value</vt:lpstr>
      <vt:lpstr>Aggregate Impact Value</vt:lpstr>
      <vt:lpstr>10% Finness Value</vt:lpstr>
      <vt:lpstr>Crushing Value</vt:lpstr>
      <vt:lpstr>Apparent Specific Gravity</vt:lpstr>
      <vt:lpstr>Bulk Density- Loose</vt:lpstr>
      <vt:lpstr>Bulk Density- Rooded</vt:lpstr>
      <vt:lpstr>Clay Lump</vt:lpstr>
      <vt:lpstr>Elongation Index</vt:lpstr>
      <vt:lpstr>Flakiness Index</vt:lpstr>
      <vt:lpstr>Combined EI and FI</vt:lpstr>
      <vt:lpstr>Coal and Ignite</vt:lpstr>
      <vt:lpstr>Material Finer than 75µm</vt:lpstr>
      <vt:lpstr>Sieve Analysis</vt:lpstr>
      <vt:lpstr>Soundness (MgSo4)</vt:lpstr>
      <vt:lpstr>Soundness (Na2SO4)</vt:lpstr>
      <vt:lpstr>Specific Gravity</vt:lpstr>
      <vt:lpstr>Total Deleterious Material</vt:lpstr>
      <vt:lpstr>Water Absorption</vt:lpstr>
      <vt:lpstr>'Water Absorption'!Print_Area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2026-10-04T13:04:05Z</dcterms:modified>
</cp:coreProperties>
</file>